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00" activeTab="1"/>
  </bookViews>
  <sheets>
    <sheet name="vysledky patek" sheetId="1" r:id="rId1"/>
    <sheet name="vysledky sobota a celkové" sheetId="2" r:id="rId2"/>
  </sheets>
  <definedNames>
    <definedName name="_xlnm.Print_Titles" localSheetId="0">'vysledky patek'!$5:$6</definedName>
    <definedName name="_xlnm.Print_Titles" localSheetId="1">'vysledky sobota a celkové'!$5:$6</definedName>
    <definedName name="_xlnm.Print_Area" localSheetId="0">'vysledky patek'!$A$1:$AH$57</definedName>
    <definedName name="_xlnm.Print_Area" localSheetId="1">'vysledky sobota a celkové'!$A$1:$AH$57</definedName>
  </definedNames>
  <calcPr fullCalcOnLoad="1"/>
</workbook>
</file>

<file path=xl/sharedStrings.xml><?xml version="1.0" encoding="utf-8"?>
<sst xmlns="http://schemas.openxmlformats.org/spreadsheetml/2006/main" count="947" uniqueCount="86">
  <si>
    <t>Trail Orienteering Grand Prix Silesia 2008</t>
  </si>
  <si>
    <t>z</t>
  </si>
  <si>
    <t>c</t>
  </si>
  <si>
    <t>a</t>
  </si>
  <si>
    <t>b</t>
  </si>
  <si>
    <t>d</t>
  </si>
  <si>
    <t>čas</t>
  </si>
  <si>
    <t>penále</t>
  </si>
  <si>
    <t>start</t>
  </si>
  <si>
    <t>cíl</t>
  </si>
  <si>
    <t>limit</t>
  </si>
  <si>
    <t>přes limit</t>
  </si>
  <si>
    <t>celk</t>
  </si>
  <si>
    <t>korig</t>
  </si>
  <si>
    <t>Jméno</t>
  </si>
  <si>
    <t>T1</t>
  </si>
  <si>
    <t>T2</t>
  </si>
  <si>
    <t>body</t>
  </si>
  <si>
    <t>Šimšová Jana</t>
  </si>
  <si>
    <t>MFP</t>
  </si>
  <si>
    <t>Šimek Roman</t>
  </si>
  <si>
    <t>VAK</t>
  </si>
  <si>
    <t xml:space="preserve">Forst Libor </t>
  </si>
  <si>
    <t xml:space="preserve">Holas Tomáš </t>
  </si>
  <si>
    <t>JAM</t>
  </si>
  <si>
    <t>Gornicka-Antonowicz Anna</t>
  </si>
  <si>
    <t>WAR</t>
  </si>
  <si>
    <t xml:space="preserve">Novotný Standa </t>
  </si>
  <si>
    <t>OOP</t>
  </si>
  <si>
    <t xml:space="preserve">Hrabicová Iva </t>
  </si>
  <si>
    <t xml:space="preserve">Janeček Oldřich </t>
  </si>
  <si>
    <t>DKP</t>
  </si>
  <si>
    <t xml:space="preserve">Forstová Lenka </t>
  </si>
  <si>
    <t>Gajda Monika</t>
  </si>
  <si>
    <t>Dudík Pavel</t>
  </si>
  <si>
    <t>Filaber Anna</t>
  </si>
  <si>
    <t>Anc Mateusz</t>
  </si>
  <si>
    <t>Cygler Slawomir</t>
  </si>
  <si>
    <t>Winczewski Piotr</t>
  </si>
  <si>
    <t>AZP</t>
  </si>
  <si>
    <t>Hůlka Bohouš</t>
  </si>
  <si>
    <t>KVP</t>
  </si>
  <si>
    <t xml:space="preserve">Škovroňova Lenka </t>
  </si>
  <si>
    <t>Kolosinska Jolanta</t>
  </si>
  <si>
    <t xml:space="preserve">Hrubanová Vera </t>
  </si>
  <si>
    <t>UOL</t>
  </si>
  <si>
    <t>Szlendak Joanna</t>
  </si>
  <si>
    <t>Němčanská Jana</t>
  </si>
  <si>
    <t xml:space="preserve">Sochorová Hana </t>
  </si>
  <si>
    <t>HAV</t>
  </si>
  <si>
    <t>Sotniczuk Maria</t>
  </si>
  <si>
    <t>Špidlen Mirek</t>
  </si>
  <si>
    <t xml:space="preserve">Sochor Tomáš </t>
  </si>
  <si>
    <t>Beneš Jan</t>
  </si>
  <si>
    <t>SJH</t>
  </si>
  <si>
    <t xml:space="preserve">Ševčík Břeta </t>
  </si>
  <si>
    <t>Szlendak Krzysztof</t>
  </si>
  <si>
    <t>Wolowczyk Krzysztof</t>
  </si>
  <si>
    <t xml:space="preserve">Novotná Lída </t>
  </si>
  <si>
    <t>Winczewski Jendrzej</t>
  </si>
  <si>
    <t>Krystek Petr</t>
  </si>
  <si>
    <t>Anc Kamil</t>
  </si>
  <si>
    <t>w</t>
  </si>
  <si>
    <t xml:space="preserve">Šimková Hana </t>
  </si>
  <si>
    <t>Wolowczyk Michal</t>
  </si>
  <si>
    <t>Parfianowicz Piotr</t>
  </si>
  <si>
    <t>x</t>
  </si>
  <si>
    <t>Mrtková Jarmila</t>
  </si>
  <si>
    <t>Gajda Marta</t>
  </si>
  <si>
    <t>Dvorský Boris</t>
  </si>
  <si>
    <t>SKM</t>
  </si>
  <si>
    <t>Počet správných odpovědí</t>
  </si>
  <si>
    <t>Celkový počet odpovědí</t>
  </si>
  <si>
    <t>Procento nesprávných odpovědí</t>
  </si>
  <si>
    <t>pátek 15.8.2008</t>
  </si>
  <si>
    <t>sobota 16.8.2008</t>
  </si>
  <si>
    <t>Šírová Jana</t>
  </si>
  <si>
    <t>Šmehlík Eda</t>
  </si>
  <si>
    <t>Valík Ondřej</t>
  </si>
  <si>
    <t>SHK</t>
  </si>
  <si>
    <t>Šimša Jaromír</t>
  </si>
  <si>
    <t>so</t>
  </si>
  <si>
    <t>celkové</t>
  </si>
  <si>
    <t>celk. čas</t>
  </si>
  <si>
    <t>SKV Praha</t>
  </si>
  <si>
    <t>pořadí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</si>
</sst>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10" fillId="0" borderId="0" xfId="46">
      <alignment/>
      <protection/>
    </xf>
    <xf numFmtId="0" fontId="18" fillId="0" borderId="0" xfId="46" applyFont="1">
      <alignment/>
      <protection/>
    </xf>
    <xf numFmtId="0" fontId="10" fillId="0" borderId="0" xfId="46" applyAlignment="1">
      <alignment horizontal="center"/>
      <protection/>
    </xf>
    <xf numFmtId="0" fontId="10" fillId="0" borderId="10" xfId="46" applyBorder="1">
      <alignment/>
      <protection/>
    </xf>
    <xf numFmtId="0" fontId="10" fillId="0" borderId="0" xfId="46" applyBorder="1" applyAlignment="1">
      <alignment horizontal="center"/>
      <protection/>
    </xf>
    <xf numFmtId="0" fontId="19" fillId="0" borderId="0" xfId="46" applyFont="1">
      <alignment/>
      <protection/>
    </xf>
    <xf numFmtId="0" fontId="19" fillId="0" borderId="0" xfId="46" applyFont="1" applyBorder="1">
      <alignment/>
      <protection/>
    </xf>
    <xf numFmtId="0" fontId="10" fillId="0" borderId="0" xfId="46" applyBorder="1">
      <alignment/>
      <protection/>
    </xf>
    <xf numFmtId="0" fontId="20" fillId="0" borderId="0" xfId="46" applyFont="1">
      <alignment/>
      <protection/>
    </xf>
    <xf numFmtId="0" fontId="10" fillId="0" borderId="0" xfId="46" applyAlignment="1">
      <alignment/>
      <protection/>
    </xf>
    <xf numFmtId="0" fontId="21" fillId="0" borderId="0" xfId="46" applyFont="1" applyBorder="1" applyAlignment="1">
      <alignment horizontal="center"/>
      <protection/>
    </xf>
    <xf numFmtId="0" fontId="22" fillId="0" borderId="0" xfId="46" applyFont="1" applyBorder="1">
      <alignment/>
      <protection/>
    </xf>
    <xf numFmtId="0" fontId="22" fillId="0" borderId="0" xfId="46" applyFont="1">
      <alignment/>
      <protection/>
    </xf>
    <xf numFmtId="0" fontId="10" fillId="0" borderId="0" xfId="46" applyAlignment="1">
      <alignment textRotation="90"/>
      <protection/>
    </xf>
    <xf numFmtId="0" fontId="10" fillId="0" borderId="0" xfId="46" applyFont="1" applyFill="1" applyBorder="1" applyAlignment="1">
      <alignment horizontal="center"/>
      <protection/>
    </xf>
    <xf numFmtId="0" fontId="10" fillId="0" borderId="0" xfId="46" applyFont="1" applyFill="1" applyAlignment="1">
      <alignment horizontal="center"/>
      <protection/>
    </xf>
    <xf numFmtId="0" fontId="10" fillId="0" borderId="0" xfId="46" applyFont="1" applyAlignment="1">
      <alignment horizontal="center"/>
      <protection/>
    </xf>
    <xf numFmtId="0" fontId="23" fillId="0" borderId="0" xfId="46" applyFont="1" applyFill="1" applyAlignment="1">
      <alignment horizontal="center"/>
      <protection/>
    </xf>
    <xf numFmtId="0" fontId="22" fillId="0" borderId="0" xfId="46" applyFont="1" applyAlignment="1">
      <alignment horizontal="center"/>
      <protection/>
    </xf>
    <xf numFmtId="0" fontId="22" fillId="0" borderId="0" xfId="46" applyFont="1" applyFill="1" applyBorder="1" applyAlignment="1">
      <alignment horizontal="center"/>
      <protection/>
    </xf>
    <xf numFmtId="0" fontId="22" fillId="0" borderId="0" xfId="46" applyFont="1" applyFill="1" applyAlignment="1">
      <alignment horizontal="center"/>
      <protection/>
    </xf>
    <xf numFmtId="0" fontId="10" fillId="0" borderId="0" xfId="46" applyFill="1" applyBorder="1" applyAlignment="1">
      <alignment horizontal="center"/>
      <protection/>
    </xf>
    <xf numFmtId="0" fontId="10" fillId="0" borderId="0" xfId="46" applyFill="1" applyBorder="1">
      <alignment/>
      <protection/>
    </xf>
    <xf numFmtId="0" fontId="10" fillId="0" borderId="0" xfId="46" applyFill="1">
      <alignment/>
      <protection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0" fillId="0" borderId="0" xfId="46" applyFont="1" applyFill="1">
      <alignment/>
      <protection/>
    </xf>
    <xf numFmtId="21" fontId="10" fillId="0" borderId="0" xfId="46" applyNumberFormat="1">
      <alignment/>
      <protection/>
    </xf>
    <xf numFmtId="20" fontId="0" fillId="0" borderId="0" xfId="0" applyNumberFormat="1" applyAlignment="1">
      <alignment/>
    </xf>
    <xf numFmtId="20" fontId="10" fillId="0" borderId="0" xfId="46" applyNumberFormat="1">
      <alignment/>
      <protection/>
    </xf>
    <xf numFmtId="21" fontId="0" fillId="0" borderId="0" xfId="0" applyNumberFormat="1" applyAlignment="1">
      <alignment/>
    </xf>
    <xf numFmtId="0" fontId="10" fillId="0" borderId="0" xfId="46" applyFont="1" quotePrefix="1">
      <alignment/>
      <protection/>
    </xf>
    <xf numFmtId="0" fontId="10" fillId="0" borderId="0" xfId="46" applyFill="1" applyBorder="1" applyAlignment="1">
      <alignment horizontal="left"/>
      <protection/>
    </xf>
    <xf numFmtId="0" fontId="10" fillId="0" borderId="0" xfId="46" applyFill="1" applyAlignment="1">
      <alignment horizontal="left"/>
      <protection/>
    </xf>
    <xf numFmtId="0" fontId="10" fillId="0" borderId="0" xfId="46" applyFill="1" applyAlignment="1">
      <alignment horizontal="right"/>
      <protection/>
    </xf>
    <xf numFmtId="0" fontId="24" fillId="0" borderId="0" xfId="46" applyFont="1">
      <alignment/>
      <protection/>
    </xf>
    <xf numFmtId="0" fontId="24" fillId="0" borderId="11" xfId="46" applyNumberFormat="1" applyFont="1" applyFill="1" applyBorder="1" applyAlignment="1">
      <alignment/>
      <protection/>
    </xf>
    <xf numFmtId="0" fontId="24" fillId="0" borderId="12" xfId="46" applyNumberFormat="1" applyFont="1" applyFill="1" applyBorder="1" applyAlignment="1">
      <alignment/>
      <protection/>
    </xf>
    <xf numFmtId="0" fontId="24" fillId="0" borderId="0" xfId="46" applyNumberFormat="1" applyFont="1" applyFill="1" applyBorder="1" applyAlignment="1">
      <alignment/>
      <protection/>
    </xf>
    <xf numFmtId="0" fontId="24" fillId="0" borderId="10" xfId="46" applyNumberFormat="1" applyFont="1" applyFill="1" applyBorder="1" applyAlignment="1">
      <alignment/>
      <protection/>
    </xf>
    <xf numFmtId="0" fontId="24" fillId="0" borderId="13" xfId="46" applyNumberFormat="1" applyFont="1" applyFill="1" applyBorder="1" applyAlignment="1">
      <alignment/>
      <protection/>
    </xf>
    <xf numFmtId="1" fontId="23" fillId="0" borderId="14" xfId="49" applyNumberFormat="1" applyFont="1" applyFill="1" applyBorder="1" applyAlignment="1">
      <alignment/>
    </xf>
    <xf numFmtId="1" fontId="23" fillId="0" borderId="15" xfId="49" applyNumberFormat="1" applyFont="1" applyFill="1" applyBorder="1" applyAlignment="1">
      <alignment/>
    </xf>
    <xf numFmtId="1" fontId="23" fillId="0" borderId="0" xfId="49" applyNumberFormat="1" applyFont="1" applyFill="1" applyBorder="1" applyAlignment="1">
      <alignment/>
    </xf>
    <xf numFmtId="0" fontId="10" fillId="0" borderId="0" xfId="46" applyAlignment="1">
      <alignment horizontal="left"/>
      <protection/>
    </xf>
    <xf numFmtId="0" fontId="10" fillId="0" borderId="0" xfId="46" applyNumberFormat="1" applyFont="1" applyFill="1" applyBorder="1" applyAlignment="1">
      <alignment/>
      <protection/>
    </xf>
    <xf numFmtId="0" fontId="10" fillId="0" borderId="0" xfId="46" applyNumberFormat="1" applyFont="1" applyFill="1" applyAlignment="1">
      <alignment/>
      <protection/>
    </xf>
    <xf numFmtId="0" fontId="25" fillId="0" borderId="0" xfId="46" applyFont="1" applyAlignment="1">
      <alignment horizontal="left"/>
      <protection/>
    </xf>
    <xf numFmtId="0" fontId="10" fillId="0" borderId="0" xfId="46" applyFont="1" applyAlignment="1">
      <alignment/>
      <protection/>
    </xf>
    <xf numFmtId="0" fontId="10" fillId="0" borderId="0" xfId="46" applyFont="1" applyAlignment="1">
      <alignment horizontal="center"/>
      <protection/>
    </xf>
    <xf numFmtId="0" fontId="10" fillId="0" borderId="0" xfId="46" applyAlignment="1">
      <alignment/>
      <protection/>
    </xf>
    <xf numFmtId="0" fontId="10" fillId="0" borderId="0" xfId="46" applyFont="1" applyAlignment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cent 2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6">
    <dxf>
      <font>
        <b/>
        <i val="0"/>
        <name val="Cambria"/>
        <color rgb="FFFF0000"/>
      </font>
    </dxf>
    <dxf>
      <font>
        <color indexed="9"/>
      </font>
    </dxf>
    <dxf>
      <font>
        <b/>
        <i val="0"/>
        <name val="Cambria"/>
        <color rgb="FFFF0000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2"/>
  <sheetViews>
    <sheetView zoomScale="75" zoomScaleNormal="75" zoomScalePageLayoutView="0" workbookViewId="0" topLeftCell="C1">
      <pane xSplit="2" ySplit="6" topLeftCell="E7" activePane="bottomRight" state="frozen"/>
      <selection pane="topLeft" activeCell="C1" sqref="C1"/>
      <selection pane="topRight" activeCell="E1" sqref="E1"/>
      <selection pane="bottomLeft" activeCell="C7" sqref="C7"/>
      <selection pane="bottomRight" activeCell="D47" sqref="D47"/>
    </sheetView>
  </sheetViews>
  <sheetFormatPr defaultColWidth="9.140625" defaultRowHeight="15"/>
  <cols>
    <col min="1" max="2" width="4.140625" style="1" hidden="1" customWidth="1"/>
    <col min="3" max="3" width="4.140625" style="1" customWidth="1"/>
    <col min="4" max="4" width="25.7109375" style="1" customWidth="1"/>
    <col min="5" max="5" width="5.28125" style="1" customWidth="1"/>
    <col min="6" max="6" width="9.140625" style="1" customWidth="1"/>
    <col min="7" max="7" width="4.57421875" style="3" customWidth="1"/>
    <col min="8" max="8" width="3.7109375" style="4" customWidth="1"/>
    <col min="9" max="21" width="3.7109375" style="1" customWidth="1"/>
    <col min="22" max="22" width="3.7109375" style="3" customWidth="1"/>
    <col min="23" max="23" width="6.00390625" style="1" customWidth="1"/>
    <col min="24" max="24" width="4.421875" style="1" customWidth="1"/>
    <col min="25" max="26" width="6.00390625" style="1" bestFit="1" customWidth="1"/>
    <col min="31" max="31" width="12.421875" style="0" bestFit="1" customWidth="1"/>
    <col min="32" max="32" width="3.28125" style="1" customWidth="1"/>
    <col min="33" max="33" width="6.00390625" style="1" bestFit="1" customWidth="1"/>
    <col min="34" max="34" width="6.421875" style="1" bestFit="1" customWidth="1"/>
    <col min="35" max="35" width="3.00390625" style="1" customWidth="1"/>
    <col min="36" max="16384" width="9.140625" style="1" customWidth="1"/>
  </cols>
  <sheetData>
    <row r="1" spans="4:22" ht="23.25">
      <c r="D1" s="2" t="s">
        <v>0</v>
      </c>
      <c r="V1" s="5"/>
    </row>
    <row r="2" spans="4:20" ht="21.75" customHeight="1">
      <c r="D2" s="6"/>
      <c r="E2" s="6"/>
      <c r="G2" s="6"/>
      <c r="H2" s="7"/>
      <c r="I2" s="8"/>
      <c r="P2" s="6"/>
      <c r="Q2" s="9"/>
      <c r="R2" s="9"/>
      <c r="S2" s="9"/>
      <c r="T2" s="9"/>
    </row>
    <row r="3" spans="4:20" ht="16.5" customHeight="1">
      <c r="D3" s="7" t="s">
        <v>74</v>
      </c>
      <c r="H3" s="8"/>
      <c r="P3" s="6"/>
      <c r="Q3" s="9"/>
      <c r="R3" s="9"/>
      <c r="S3" s="9"/>
      <c r="T3" s="9"/>
    </row>
    <row r="4" spans="2:35" ht="15" customHeight="1">
      <c r="B4" s="51"/>
      <c r="C4" s="10"/>
      <c r="D4" s="11"/>
      <c r="E4" s="8"/>
      <c r="G4" s="5"/>
      <c r="H4" s="12"/>
      <c r="I4" s="13"/>
      <c r="J4" s="13"/>
      <c r="K4" s="13"/>
      <c r="L4" s="13"/>
      <c r="M4" s="13"/>
      <c r="N4" s="13"/>
      <c r="O4" s="13"/>
      <c r="AG4" s="10"/>
      <c r="AH4" s="14"/>
      <c r="AI4" s="52"/>
    </row>
    <row r="5" spans="2:35" ht="15">
      <c r="B5" s="51"/>
      <c r="C5" s="10"/>
      <c r="G5" s="15" t="s">
        <v>1</v>
      </c>
      <c r="H5" s="15" t="s">
        <v>2</v>
      </c>
      <c r="I5" s="16" t="s">
        <v>3</v>
      </c>
      <c r="J5" s="15" t="s">
        <v>4</v>
      </c>
      <c r="K5" s="15" t="s">
        <v>1</v>
      </c>
      <c r="L5" s="16" t="s">
        <v>3</v>
      </c>
      <c r="M5" s="15" t="s">
        <v>1</v>
      </c>
      <c r="N5" s="15" t="s">
        <v>2</v>
      </c>
      <c r="O5" s="16" t="s">
        <v>5</v>
      </c>
      <c r="P5" s="15" t="s">
        <v>2</v>
      </c>
      <c r="Q5" s="15" t="s">
        <v>4</v>
      </c>
      <c r="R5" s="16" t="s">
        <v>2</v>
      </c>
      <c r="S5" s="16"/>
      <c r="T5" s="16"/>
      <c r="U5" s="16" t="s">
        <v>4</v>
      </c>
      <c r="V5" s="17" t="s">
        <v>4</v>
      </c>
      <c r="W5" s="18" t="s">
        <v>6</v>
      </c>
      <c r="X5" s="18" t="s">
        <v>6</v>
      </c>
      <c r="Y5" s="18" t="s">
        <v>7</v>
      </c>
      <c r="Z5" s="18" t="s">
        <v>7</v>
      </c>
      <c r="AB5" s="18" t="s">
        <v>8</v>
      </c>
      <c r="AC5" s="18" t="s">
        <v>9</v>
      </c>
      <c r="AD5" s="18" t="s">
        <v>10</v>
      </c>
      <c r="AE5" s="18" t="s">
        <v>11</v>
      </c>
      <c r="AG5" s="19" t="s">
        <v>12</v>
      </c>
      <c r="AH5" s="19" t="s">
        <v>13</v>
      </c>
      <c r="AI5" s="52"/>
    </row>
    <row r="6" spans="1:35" ht="15">
      <c r="A6" s="19"/>
      <c r="B6" s="51"/>
      <c r="C6" s="10"/>
      <c r="D6" s="19" t="s">
        <v>14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0">
        <v>9</v>
      </c>
      <c r="P6" s="20">
        <v>10</v>
      </c>
      <c r="Q6" s="20">
        <v>11</v>
      </c>
      <c r="R6" s="20">
        <v>12</v>
      </c>
      <c r="S6" s="20"/>
      <c r="T6" s="20"/>
      <c r="U6" s="20" t="s">
        <v>15</v>
      </c>
      <c r="V6" s="21" t="s">
        <v>16</v>
      </c>
      <c r="W6" s="21">
        <v>1</v>
      </c>
      <c r="X6" s="21">
        <v>2</v>
      </c>
      <c r="Y6" s="21">
        <v>1</v>
      </c>
      <c r="Z6" s="21">
        <v>2</v>
      </c>
      <c r="AG6" s="19" t="s">
        <v>17</v>
      </c>
      <c r="AH6" s="19" t="s">
        <v>6</v>
      </c>
      <c r="AI6" s="52"/>
    </row>
    <row r="7" spans="7:26" ht="15">
      <c r="G7" s="22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W7" s="24"/>
      <c r="X7" s="24"/>
      <c r="Y7" s="24"/>
      <c r="Z7" s="24"/>
    </row>
    <row r="8" spans="3:34" ht="15">
      <c r="C8" s="1">
        <v>1</v>
      </c>
      <c r="D8" s="25" t="s">
        <v>18</v>
      </c>
      <c r="E8" s="25" t="s">
        <v>19</v>
      </c>
      <c r="F8" s="26">
        <v>0.504166666666659</v>
      </c>
      <c r="G8" s="15" t="s">
        <v>1</v>
      </c>
      <c r="H8" s="15" t="s">
        <v>2</v>
      </c>
      <c r="I8" s="15" t="s">
        <v>3</v>
      </c>
      <c r="J8" s="15" t="s">
        <v>4</v>
      </c>
      <c r="K8" s="15" t="s">
        <v>3</v>
      </c>
      <c r="L8" s="15" t="s">
        <v>3</v>
      </c>
      <c r="M8" s="15" t="s">
        <v>1</v>
      </c>
      <c r="N8" s="15" t="s">
        <v>2</v>
      </c>
      <c r="O8" s="15" t="s">
        <v>5</v>
      </c>
      <c r="P8" s="15" t="s">
        <v>4</v>
      </c>
      <c r="Q8" s="15" t="s">
        <v>2</v>
      </c>
      <c r="R8" s="15" t="s">
        <v>1</v>
      </c>
      <c r="S8" s="15"/>
      <c r="T8" s="15"/>
      <c r="U8" s="15" t="s">
        <v>4</v>
      </c>
      <c r="V8" s="15" t="s">
        <v>4</v>
      </c>
      <c r="W8" s="24">
        <v>17</v>
      </c>
      <c r="X8" s="24">
        <v>21</v>
      </c>
      <c r="Y8" s="24">
        <f aca="true" t="shared" si="0" ref="Y8:Y46">IF(U8=U$5,0,60)</f>
        <v>0</v>
      </c>
      <c r="Z8" s="24">
        <f aca="true" t="shared" si="1" ref="Z8:Z46">IF(V8=V$5,0,60)</f>
        <v>0</v>
      </c>
      <c r="AA8" s="1"/>
      <c r="AB8" s="28">
        <v>0.026041666666666668</v>
      </c>
      <c r="AC8" s="28">
        <v>0.06616898148148148</v>
      </c>
      <c r="AD8" s="29">
        <v>0.052083333333333336</v>
      </c>
      <c r="AE8">
        <f aca="true" t="shared" si="2" ref="AE8:AE46">AC8-AB8-AD8</f>
        <v>-0.011956018518518526</v>
      </c>
      <c r="AG8" s="1">
        <f aca="true" t="shared" si="3" ref="AG8:AG22">IF($G$5=G8,1,0)+IF($H$5=H8,1,0)+IF($I$5=I8,1,0)+IF($J$5=J8,1,0)+IF($K$5=K8,1,0)+IF($L$5=L8,1,0)+IF($M$5=M8,1,0)+IF($N$5=N8,1,0)+IF($O$5=O8,1,0)+IF($P$5=P8,1,0)+IF($Q$5=Q8,1,0)+IF($R$5=R8,1,0)+IF($U$5=U8,1,0)+IF($V$5=V8,1,0)</f>
        <v>10</v>
      </c>
      <c r="AH8" s="1">
        <f aca="true" t="shared" si="4" ref="AH8:AH46">SUM(W8:Z8)</f>
        <v>38</v>
      </c>
    </row>
    <row r="9" spans="3:34" ht="15">
      <c r="C9" s="1">
        <v>2</v>
      </c>
      <c r="D9" s="25" t="s">
        <v>20</v>
      </c>
      <c r="E9" s="25" t="s">
        <v>21</v>
      </c>
      <c r="F9" s="26">
        <v>0.518055555555548</v>
      </c>
      <c r="G9" s="15" t="s">
        <v>4</v>
      </c>
      <c r="H9" s="15" t="s">
        <v>2</v>
      </c>
      <c r="I9" s="15" t="s">
        <v>4</v>
      </c>
      <c r="J9" s="15" t="s">
        <v>4</v>
      </c>
      <c r="K9" s="15" t="s">
        <v>1</v>
      </c>
      <c r="L9" s="15" t="s">
        <v>2</v>
      </c>
      <c r="M9" s="15" t="s">
        <v>1</v>
      </c>
      <c r="N9" s="15" t="s">
        <v>2</v>
      </c>
      <c r="O9" s="15" t="s">
        <v>5</v>
      </c>
      <c r="P9" s="15" t="s">
        <v>2</v>
      </c>
      <c r="Q9" s="15" t="s">
        <v>4</v>
      </c>
      <c r="R9" s="15" t="s">
        <v>1</v>
      </c>
      <c r="S9" s="15"/>
      <c r="T9" s="15"/>
      <c r="U9" s="15" t="s">
        <v>4</v>
      </c>
      <c r="V9" s="15" t="s">
        <v>4</v>
      </c>
      <c r="W9" s="24">
        <v>20</v>
      </c>
      <c r="X9" s="24">
        <v>24</v>
      </c>
      <c r="Y9" s="24">
        <f t="shared" si="0"/>
        <v>0</v>
      </c>
      <c r="Z9" s="24">
        <f t="shared" si="1"/>
        <v>0</v>
      </c>
      <c r="AA9" s="1"/>
      <c r="AB9" s="30">
        <v>0.030324074074074073</v>
      </c>
      <c r="AC9" s="28">
        <v>0.07049768518518519</v>
      </c>
      <c r="AD9" s="29">
        <v>0.052083333333333336</v>
      </c>
      <c r="AE9">
        <f t="shared" si="2"/>
        <v>-0.011909722222222217</v>
      </c>
      <c r="AG9" s="1">
        <f t="shared" si="3"/>
        <v>10</v>
      </c>
      <c r="AH9" s="1">
        <f t="shared" si="4"/>
        <v>44</v>
      </c>
    </row>
    <row r="10" spans="3:34" ht="15">
      <c r="C10" s="1">
        <v>3</v>
      </c>
      <c r="D10" s="25" t="s">
        <v>22</v>
      </c>
      <c r="E10" s="25" t="s">
        <v>19</v>
      </c>
      <c r="F10" s="26">
        <v>0.483333333333329</v>
      </c>
      <c r="G10" s="15" t="s">
        <v>2</v>
      </c>
      <c r="H10" s="15" t="s">
        <v>2</v>
      </c>
      <c r="I10" s="15" t="s">
        <v>3</v>
      </c>
      <c r="J10" s="15" t="s">
        <v>4</v>
      </c>
      <c r="K10" s="15" t="s">
        <v>4</v>
      </c>
      <c r="L10" s="15" t="s">
        <v>3</v>
      </c>
      <c r="M10" s="15" t="s">
        <v>1</v>
      </c>
      <c r="N10" s="15" t="s">
        <v>4</v>
      </c>
      <c r="O10" s="15" t="s">
        <v>5</v>
      </c>
      <c r="P10" s="15" t="s">
        <v>2</v>
      </c>
      <c r="Q10" s="15" t="s">
        <v>4</v>
      </c>
      <c r="R10" s="15" t="s">
        <v>1</v>
      </c>
      <c r="S10" s="15"/>
      <c r="T10" s="15"/>
      <c r="U10" s="15" t="s">
        <v>4</v>
      </c>
      <c r="V10" s="15" t="s">
        <v>4</v>
      </c>
      <c r="W10" s="24">
        <v>28</v>
      </c>
      <c r="X10" s="24">
        <v>22</v>
      </c>
      <c r="Y10" s="24">
        <f t="shared" si="0"/>
        <v>0</v>
      </c>
      <c r="Z10" s="24">
        <f t="shared" si="1"/>
        <v>0</v>
      </c>
      <c r="AA10" s="1"/>
      <c r="AB10" s="28">
        <v>0.03113425925925926</v>
      </c>
      <c r="AC10" s="28">
        <v>0.07664351851851851</v>
      </c>
      <c r="AD10" s="29">
        <v>0.052083333333333336</v>
      </c>
      <c r="AE10">
        <f t="shared" si="2"/>
        <v>-0.006574074074074086</v>
      </c>
      <c r="AG10" s="1">
        <f t="shared" si="3"/>
        <v>10</v>
      </c>
      <c r="AH10" s="1">
        <f t="shared" si="4"/>
        <v>50</v>
      </c>
    </row>
    <row r="11" spans="3:34" ht="15">
      <c r="C11" s="1">
        <v>4</v>
      </c>
      <c r="D11" s="25" t="s">
        <v>23</v>
      </c>
      <c r="E11" s="25" t="s">
        <v>24</v>
      </c>
      <c r="F11" s="26">
        <v>0.470833333333331</v>
      </c>
      <c r="G11" s="15" t="s">
        <v>5</v>
      </c>
      <c r="H11" s="15" t="s">
        <v>2</v>
      </c>
      <c r="I11" s="15" t="s">
        <v>3</v>
      </c>
      <c r="J11" s="15" t="s">
        <v>4</v>
      </c>
      <c r="K11" s="15" t="s">
        <v>3</v>
      </c>
      <c r="L11" s="15" t="s">
        <v>3</v>
      </c>
      <c r="M11" s="15" t="s">
        <v>1</v>
      </c>
      <c r="N11" s="15" t="s">
        <v>4</v>
      </c>
      <c r="O11" s="15" t="s">
        <v>5</v>
      </c>
      <c r="P11" s="15" t="s">
        <v>1</v>
      </c>
      <c r="Q11" s="15" t="s">
        <v>4</v>
      </c>
      <c r="R11" s="15" t="s">
        <v>1</v>
      </c>
      <c r="S11" s="15"/>
      <c r="T11" s="15"/>
      <c r="U11" s="15" t="s">
        <v>4</v>
      </c>
      <c r="V11" s="15" t="s">
        <v>4</v>
      </c>
      <c r="W11" s="24">
        <v>18</v>
      </c>
      <c r="X11" s="24">
        <v>7</v>
      </c>
      <c r="Y11" s="24">
        <f t="shared" si="0"/>
        <v>0</v>
      </c>
      <c r="Z11" s="24">
        <f t="shared" si="1"/>
        <v>0</v>
      </c>
      <c r="AA11" s="1"/>
      <c r="AB11" s="28">
        <v>0.019733796296296298</v>
      </c>
      <c r="AC11" s="28">
        <v>0.06657407407407408</v>
      </c>
      <c r="AD11" s="29">
        <v>0.052083333333333336</v>
      </c>
      <c r="AE11">
        <f t="shared" si="2"/>
        <v>-0.005243055555555556</v>
      </c>
      <c r="AG11" s="1">
        <f t="shared" si="3"/>
        <v>9</v>
      </c>
      <c r="AH11" s="1">
        <f t="shared" si="4"/>
        <v>25</v>
      </c>
    </row>
    <row r="12" spans="3:34" ht="15">
      <c r="C12" s="1">
        <v>5</v>
      </c>
      <c r="D12" s="25" t="s">
        <v>25</v>
      </c>
      <c r="E12" s="25" t="s">
        <v>26</v>
      </c>
      <c r="F12" s="26">
        <v>0.476388888888886</v>
      </c>
      <c r="G12" s="15" t="s">
        <v>3</v>
      </c>
      <c r="H12" s="15" t="s">
        <v>2</v>
      </c>
      <c r="I12" s="15" t="s">
        <v>3</v>
      </c>
      <c r="J12" s="15" t="s">
        <v>4</v>
      </c>
      <c r="K12" s="15" t="s">
        <v>3</v>
      </c>
      <c r="L12" s="15" t="s">
        <v>3</v>
      </c>
      <c r="M12" s="15" t="s">
        <v>1</v>
      </c>
      <c r="N12" s="15" t="s">
        <v>4</v>
      </c>
      <c r="O12" s="15" t="s">
        <v>5</v>
      </c>
      <c r="P12" s="15" t="s">
        <v>4</v>
      </c>
      <c r="Q12" s="15" t="s">
        <v>4</v>
      </c>
      <c r="R12" s="15" t="s">
        <v>5</v>
      </c>
      <c r="S12" s="15"/>
      <c r="T12" s="15"/>
      <c r="U12" s="15" t="s">
        <v>4</v>
      </c>
      <c r="V12" s="15" t="s">
        <v>4</v>
      </c>
      <c r="W12" s="24">
        <v>19</v>
      </c>
      <c r="X12" s="27">
        <v>26</v>
      </c>
      <c r="Y12" s="24">
        <f t="shared" si="0"/>
        <v>0</v>
      </c>
      <c r="Z12" s="24">
        <f t="shared" si="1"/>
        <v>0</v>
      </c>
      <c r="AA12" s="1"/>
      <c r="AB12" s="28">
        <v>0.01840277777777778</v>
      </c>
      <c r="AC12" s="28">
        <v>0.05094907407407407</v>
      </c>
      <c r="AD12" s="29">
        <v>0.052083333333333336</v>
      </c>
      <c r="AE12">
        <f t="shared" si="2"/>
        <v>-0.01953703703703704</v>
      </c>
      <c r="AG12" s="1">
        <f t="shared" si="3"/>
        <v>9</v>
      </c>
      <c r="AH12" s="1">
        <f t="shared" si="4"/>
        <v>45</v>
      </c>
    </row>
    <row r="13" spans="3:34" ht="15">
      <c r="C13" s="1">
        <v>6</v>
      </c>
      <c r="D13" s="25" t="s">
        <v>27</v>
      </c>
      <c r="E13" s="25" t="s">
        <v>28</v>
      </c>
      <c r="F13" s="26">
        <v>0.511111111111103</v>
      </c>
      <c r="G13" s="15" t="s">
        <v>1</v>
      </c>
      <c r="H13" s="15" t="s">
        <v>2</v>
      </c>
      <c r="I13" s="15" t="s">
        <v>3</v>
      </c>
      <c r="J13" s="15" t="s">
        <v>4</v>
      </c>
      <c r="K13" s="15" t="s">
        <v>3</v>
      </c>
      <c r="L13" s="15" t="s">
        <v>2</v>
      </c>
      <c r="M13" s="15" t="s">
        <v>1</v>
      </c>
      <c r="N13" s="15" t="s">
        <v>2</v>
      </c>
      <c r="O13" s="15" t="s">
        <v>3</v>
      </c>
      <c r="P13" s="15" t="s">
        <v>2</v>
      </c>
      <c r="Q13" s="15" t="s">
        <v>2</v>
      </c>
      <c r="R13" s="15" t="s">
        <v>1</v>
      </c>
      <c r="S13" s="15"/>
      <c r="T13" s="15"/>
      <c r="U13" s="15" t="s">
        <v>4</v>
      </c>
      <c r="V13" s="15" t="s">
        <v>4</v>
      </c>
      <c r="W13" s="24">
        <v>16</v>
      </c>
      <c r="X13" s="24">
        <v>30</v>
      </c>
      <c r="Y13" s="24">
        <f t="shared" si="0"/>
        <v>0</v>
      </c>
      <c r="Z13" s="24">
        <f t="shared" si="1"/>
        <v>0</v>
      </c>
      <c r="AA13" s="1"/>
      <c r="AB13" s="28">
        <v>0.02951388888888889</v>
      </c>
      <c r="AC13" s="28">
        <v>0.05724537037037037</v>
      </c>
      <c r="AD13" s="29">
        <v>0.052083333333333336</v>
      </c>
      <c r="AE13">
        <f t="shared" si="2"/>
        <v>-0.024351851851851857</v>
      </c>
      <c r="AG13" s="1">
        <f t="shared" si="3"/>
        <v>9</v>
      </c>
      <c r="AH13" s="1">
        <f t="shared" si="4"/>
        <v>46</v>
      </c>
    </row>
    <row r="14" spans="3:34" ht="15">
      <c r="C14" s="1">
        <v>7</v>
      </c>
      <c r="D14" s="25" t="s">
        <v>29</v>
      </c>
      <c r="E14" s="25" t="s">
        <v>28</v>
      </c>
      <c r="F14" s="26">
        <v>0.479166666666663</v>
      </c>
      <c r="G14" s="15" t="s">
        <v>2</v>
      </c>
      <c r="H14" s="15" t="s">
        <v>5</v>
      </c>
      <c r="I14" s="15" t="s">
        <v>3</v>
      </c>
      <c r="J14" s="15" t="s">
        <v>4</v>
      </c>
      <c r="K14" s="15" t="s">
        <v>3</v>
      </c>
      <c r="L14" s="15" t="s">
        <v>3</v>
      </c>
      <c r="M14" s="15" t="s">
        <v>1</v>
      </c>
      <c r="N14" s="15" t="s">
        <v>1</v>
      </c>
      <c r="O14" s="15" t="s">
        <v>5</v>
      </c>
      <c r="P14" s="15" t="s">
        <v>2</v>
      </c>
      <c r="Q14" s="15" t="s">
        <v>3</v>
      </c>
      <c r="R14" s="15" t="s">
        <v>2</v>
      </c>
      <c r="S14" s="15"/>
      <c r="T14" s="15"/>
      <c r="U14" s="15" t="s">
        <v>4</v>
      </c>
      <c r="V14" s="15" t="s">
        <v>4</v>
      </c>
      <c r="W14" s="24">
        <v>14</v>
      </c>
      <c r="X14" s="24">
        <v>44</v>
      </c>
      <c r="Y14" s="24">
        <f t="shared" si="0"/>
        <v>0</v>
      </c>
      <c r="Z14" s="24">
        <f t="shared" si="1"/>
        <v>0</v>
      </c>
      <c r="AA14" s="1"/>
      <c r="AB14" s="28">
        <v>0.028703703703703703</v>
      </c>
      <c r="AC14" s="28">
        <v>0.0638425925925926</v>
      </c>
      <c r="AD14" s="29">
        <v>0.052083333333333336</v>
      </c>
      <c r="AE14">
        <f t="shared" si="2"/>
        <v>-0.016944444444444436</v>
      </c>
      <c r="AG14" s="1">
        <f t="shared" si="3"/>
        <v>9</v>
      </c>
      <c r="AH14" s="1">
        <f t="shared" si="4"/>
        <v>58</v>
      </c>
    </row>
    <row r="15" spans="3:34" ht="15">
      <c r="C15" s="1">
        <v>8</v>
      </c>
      <c r="D15" s="25" t="s">
        <v>30</v>
      </c>
      <c r="E15" s="25" t="s">
        <v>31</v>
      </c>
      <c r="F15" s="26">
        <v>0.488888888888884</v>
      </c>
      <c r="G15" s="15" t="s">
        <v>2</v>
      </c>
      <c r="H15" s="15" t="s">
        <v>2</v>
      </c>
      <c r="I15" s="15" t="s">
        <v>3</v>
      </c>
      <c r="J15" s="15" t="s">
        <v>4</v>
      </c>
      <c r="K15" s="15" t="s">
        <v>3</v>
      </c>
      <c r="L15" s="15" t="s">
        <v>4</v>
      </c>
      <c r="M15" s="15" t="s">
        <v>1</v>
      </c>
      <c r="N15" s="15" t="s">
        <v>2</v>
      </c>
      <c r="O15" s="15" t="s">
        <v>5</v>
      </c>
      <c r="P15" s="15" t="s">
        <v>2</v>
      </c>
      <c r="Q15" s="15" t="s">
        <v>4</v>
      </c>
      <c r="R15" s="15" t="s">
        <v>1</v>
      </c>
      <c r="S15" s="15"/>
      <c r="T15" s="15"/>
      <c r="U15" s="15" t="s">
        <v>3</v>
      </c>
      <c r="V15" s="15" t="s">
        <v>4</v>
      </c>
      <c r="W15" s="24">
        <v>8</v>
      </c>
      <c r="X15" s="24">
        <v>14</v>
      </c>
      <c r="Y15" s="24">
        <f t="shared" si="0"/>
        <v>60</v>
      </c>
      <c r="Z15" s="24">
        <f t="shared" si="1"/>
        <v>0</v>
      </c>
      <c r="AA15" s="1"/>
      <c r="AB15" s="28">
        <v>0.01076388888888889</v>
      </c>
      <c r="AC15" s="28">
        <v>0.05459490740740741</v>
      </c>
      <c r="AD15" s="29">
        <v>0.052083333333333336</v>
      </c>
      <c r="AE15">
        <f t="shared" si="2"/>
        <v>-0.008252314814814816</v>
      </c>
      <c r="AG15" s="1">
        <f t="shared" si="3"/>
        <v>9</v>
      </c>
      <c r="AH15" s="1">
        <f t="shared" si="4"/>
        <v>82</v>
      </c>
    </row>
    <row r="16" spans="1:34" ht="15">
      <c r="A16" s="1">
        <f>A15+1</f>
        <v>1</v>
      </c>
      <c r="C16" s="1">
        <v>9</v>
      </c>
      <c r="D16" s="25" t="s">
        <v>32</v>
      </c>
      <c r="E16" s="25" t="s">
        <v>19</v>
      </c>
      <c r="F16" s="26">
        <v>0.463888888888888</v>
      </c>
      <c r="G16" s="15" t="s">
        <v>2</v>
      </c>
      <c r="H16" s="15" t="s">
        <v>2</v>
      </c>
      <c r="I16" s="15" t="s">
        <v>3</v>
      </c>
      <c r="J16" s="15" t="s">
        <v>4</v>
      </c>
      <c r="K16" s="15" t="s">
        <v>3</v>
      </c>
      <c r="L16" s="15" t="s">
        <v>3</v>
      </c>
      <c r="M16" s="15" t="s">
        <v>1</v>
      </c>
      <c r="N16" s="15" t="s">
        <v>4</v>
      </c>
      <c r="O16" s="15" t="s">
        <v>5</v>
      </c>
      <c r="P16" s="15" t="s">
        <v>2</v>
      </c>
      <c r="Q16" s="15" t="s">
        <v>4</v>
      </c>
      <c r="R16" s="15" t="s">
        <v>1</v>
      </c>
      <c r="S16" s="15"/>
      <c r="T16" s="15"/>
      <c r="U16" s="15" t="s">
        <v>4</v>
      </c>
      <c r="V16" s="15" t="s">
        <v>3</v>
      </c>
      <c r="W16" s="24">
        <v>10</v>
      </c>
      <c r="X16" s="24">
        <v>22</v>
      </c>
      <c r="Y16" s="24">
        <f t="shared" si="0"/>
        <v>0</v>
      </c>
      <c r="Z16" s="24">
        <f t="shared" si="1"/>
        <v>60</v>
      </c>
      <c r="AB16" s="31">
        <v>0.006296296296296296</v>
      </c>
      <c r="AC16" s="31">
        <v>0.044328703703703703</v>
      </c>
      <c r="AD16" s="29">
        <v>0.052083333333333336</v>
      </c>
      <c r="AE16" s="31">
        <f t="shared" si="2"/>
        <v>-0.014050925925925932</v>
      </c>
      <c r="AG16" s="1">
        <f t="shared" si="3"/>
        <v>9</v>
      </c>
      <c r="AH16" s="1">
        <f t="shared" si="4"/>
        <v>92</v>
      </c>
    </row>
    <row r="17" spans="3:34" ht="15">
      <c r="C17" s="1">
        <v>10</v>
      </c>
      <c r="D17" s="25" t="s">
        <v>33</v>
      </c>
      <c r="E17" s="25" t="s">
        <v>26</v>
      </c>
      <c r="F17" s="26">
        <v>0.487499999999995</v>
      </c>
      <c r="G17" s="15" t="s">
        <v>4</v>
      </c>
      <c r="H17" s="15" t="s">
        <v>5</v>
      </c>
      <c r="I17" s="15" t="s">
        <v>4</v>
      </c>
      <c r="J17" s="15" t="s">
        <v>4</v>
      </c>
      <c r="K17" s="15" t="s">
        <v>1</v>
      </c>
      <c r="L17" s="15" t="s">
        <v>4</v>
      </c>
      <c r="M17" s="15" t="s">
        <v>1</v>
      </c>
      <c r="N17" s="15" t="s">
        <v>4</v>
      </c>
      <c r="O17" s="15" t="s">
        <v>5</v>
      </c>
      <c r="P17" s="15" t="s">
        <v>2</v>
      </c>
      <c r="Q17" s="15" t="s">
        <v>4</v>
      </c>
      <c r="R17" s="15" t="s">
        <v>5</v>
      </c>
      <c r="S17" s="15"/>
      <c r="T17" s="15"/>
      <c r="U17" s="15" t="s">
        <v>4</v>
      </c>
      <c r="V17" s="15" t="s">
        <v>4</v>
      </c>
      <c r="W17" s="24">
        <v>8</v>
      </c>
      <c r="X17" s="24">
        <v>10</v>
      </c>
      <c r="Y17" s="24">
        <f t="shared" si="0"/>
        <v>0</v>
      </c>
      <c r="Z17" s="24">
        <f t="shared" si="1"/>
        <v>0</v>
      </c>
      <c r="AA17" s="1"/>
      <c r="AB17" s="28">
        <v>0.02534722222222222</v>
      </c>
      <c r="AC17" s="28">
        <v>0.05363425925925926</v>
      </c>
      <c r="AD17" s="29">
        <v>0.052083333333333336</v>
      </c>
      <c r="AE17" s="31">
        <f t="shared" si="2"/>
        <v>-0.02379629629629629</v>
      </c>
      <c r="AG17" s="1">
        <f t="shared" si="3"/>
        <v>8</v>
      </c>
      <c r="AH17" s="1">
        <f t="shared" si="4"/>
        <v>18</v>
      </c>
    </row>
    <row r="18" spans="3:34" ht="15">
      <c r="C18" s="1">
        <v>11</v>
      </c>
      <c r="D18" s="25" t="s">
        <v>34</v>
      </c>
      <c r="E18" s="25"/>
      <c r="F18" s="26">
        <v>0.516666666666659</v>
      </c>
      <c r="G18" s="15" t="s">
        <v>1</v>
      </c>
      <c r="H18" s="15" t="s">
        <v>2</v>
      </c>
      <c r="I18" s="15" t="s">
        <v>3</v>
      </c>
      <c r="J18" s="15" t="s">
        <v>4</v>
      </c>
      <c r="K18" s="15" t="s">
        <v>4</v>
      </c>
      <c r="L18" s="15" t="s">
        <v>3</v>
      </c>
      <c r="M18" s="15" t="s">
        <v>1</v>
      </c>
      <c r="N18" s="15" t="s">
        <v>2</v>
      </c>
      <c r="O18" s="15" t="s">
        <v>5</v>
      </c>
      <c r="P18" s="15" t="s">
        <v>4</v>
      </c>
      <c r="Q18" s="15" t="s">
        <v>2</v>
      </c>
      <c r="R18" s="15" t="s">
        <v>5</v>
      </c>
      <c r="S18" s="15"/>
      <c r="T18" s="15"/>
      <c r="U18" s="15" t="s">
        <v>3</v>
      </c>
      <c r="V18" s="15" t="s">
        <v>3</v>
      </c>
      <c r="W18" s="24">
        <v>8</v>
      </c>
      <c r="X18" s="24">
        <v>10</v>
      </c>
      <c r="Y18" s="24">
        <f t="shared" si="0"/>
        <v>60</v>
      </c>
      <c r="Z18" s="24">
        <f t="shared" si="1"/>
        <v>60</v>
      </c>
      <c r="AA18" s="1"/>
      <c r="AB18" s="28">
        <v>0.03935185185185185</v>
      </c>
      <c r="AC18" s="28">
        <v>0.08563657407407409</v>
      </c>
      <c r="AD18" s="29">
        <v>0.052083333333333336</v>
      </c>
      <c r="AE18" s="31">
        <f t="shared" si="2"/>
        <v>-0.005798611111111102</v>
      </c>
      <c r="AG18" s="1">
        <f t="shared" si="3"/>
        <v>8</v>
      </c>
      <c r="AH18" s="1">
        <f t="shared" si="4"/>
        <v>138</v>
      </c>
    </row>
    <row r="19" spans="3:34" ht="15">
      <c r="C19" s="1">
        <v>12</v>
      </c>
      <c r="D19" s="25" t="s">
        <v>35</v>
      </c>
      <c r="E19" s="25" t="s">
        <v>26</v>
      </c>
      <c r="F19" s="26">
        <v>0.484722222222218</v>
      </c>
      <c r="G19" s="15" t="s">
        <v>2</v>
      </c>
      <c r="H19" s="15" t="s">
        <v>5</v>
      </c>
      <c r="I19" s="15" t="s">
        <v>1</v>
      </c>
      <c r="J19" s="15" t="s">
        <v>4</v>
      </c>
      <c r="K19" s="15" t="s">
        <v>4</v>
      </c>
      <c r="L19" s="15" t="s">
        <v>3</v>
      </c>
      <c r="M19" s="15" t="s">
        <v>1</v>
      </c>
      <c r="N19" s="15" t="s">
        <v>5</v>
      </c>
      <c r="O19" s="15" t="s">
        <v>5</v>
      </c>
      <c r="P19" s="15" t="s">
        <v>2</v>
      </c>
      <c r="Q19" s="15" t="s">
        <v>2</v>
      </c>
      <c r="R19" s="15" t="s">
        <v>5</v>
      </c>
      <c r="S19" s="15"/>
      <c r="T19" s="15"/>
      <c r="U19" s="15" t="s">
        <v>4</v>
      </c>
      <c r="V19" s="15" t="s">
        <v>4</v>
      </c>
      <c r="W19" s="24">
        <v>12</v>
      </c>
      <c r="X19" s="24">
        <v>16</v>
      </c>
      <c r="Y19" s="24">
        <f t="shared" si="0"/>
        <v>0</v>
      </c>
      <c r="Z19" s="24">
        <f t="shared" si="1"/>
        <v>0</v>
      </c>
      <c r="AA19" s="1"/>
      <c r="AB19" s="28">
        <v>0.01915509259259259</v>
      </c>
      <c r="AC19" s="28">
        <v>0.05355324074074074</v>
      </c>
      <c r="AD19" s="29">
        <v>0.052083333333333336</v>
      </c>
      <c r="AE19" s="31">
        <f t="shared" si="2"/>
        <v>-0.017685185185185186</v>
      </c>
      <c r="AG19" s="1">
        <f t="shared" si="3"/>
        <v>7</v>
      </c>
      <c r="AH19" s="1">
        <f t="shared" si="4"/>
        <v>28</v>
      </c>
    </row>
    <row r="20" spans="3:34" ht="15">
      <c r="C20" s="1">
        <v>13</v>
      </c>
      <c r="D20" s="25" t="s">
        <v>36</v>
      </c>
      <c r="E20" s="25" t="s">
        <v>26</v>
      </c>
      <c r="F20" s="26">
        <v>0.473611111111109</v>
      </c>
      <c r="G20" s="15" t="s">
        <v>4</v>
      </c>
      <c r="H20" s="15" t="s">
        <v>5</v>
      </c>
      <c r="I20" s="15" t="s">
        <v>3</v>
      </c>
      <c r="J20" s="15" t="s">
        <v>4</v>
      </c>
      <c r="K20" s="15" t="s">
        <v>4</v>
      </c>
      <c r="L20" s="15" t="s">
        <v>4</v>
      </c>
      <c r="M20" s="15" t="s">
        <v>3</v>
      </c>
      <c r="N20" s="15" t="s">
        <v>4</v>
      </c>
      <c r="O20" s="15"/>
      <c r="P20" s="15" t="s">
        <v>2</v>
      </c>
      <c r="Q20" s="15" t="s">
        <v>4</v>
      </c>
      <c r="R20" s="15" t="s">
        <v>2</v>
      </c>
      <c r="S20" s="15"/>
      <c r="T20" s="15"/>
      <c r="U20" s="15" t="s">
        <v>4</v>
      </c>
      <c r="V20" s="15" t="s">
        <v>4</v>
      </c>
      <c r="W20" s="24">
        <v>18</v>
      </c>
      <c r="X20" s="24">
        <v>13</v>
      </c>
      <c r="Y20" s="24">
        <f t="shared" si="0"/>
        <v>0</v>
      </c>
      <c r="Z20" s="24">
        <f t="shared" si="1"/>
        <v>0</v>
      </c>
      <c r="AA20" s="1"/>
      <c r="AB20" s="28">
        <v>0.036458333333333336</v>
      </c>
      <c r="AC20" s="28">
        <v>0.05541666666666667</v>
      </c>
      <c r="AD20" s="29">
        <v>0.052083333333333336</v>
      </c>
      <c r="AE20" s="31">
        <f t="shared" si="2"/>
        <v>-0.033125</v>
      </c>
      <c r="AG20" s="1">
        <f t="shared" si="3"/>
        <v>7</v>
      </c>
      <c r="AH20" s="1">
        <f t="shared" si="4"/>
        <v>31</v>
      </c>
    </row>
    <row r="21" spans="3:34" ht="15">
      <c r="C21" s="1">
        <v>14</v>
      </c>
      <c r="D21" s="25" t="s">
        <v>37</v>
      </c>
      <c r="E21" s="25" t="s">
        <v>26</v>
      </c>
      <c r="F21" s="26">
        <v>0.466666666666665</v>
      </c>
      <c r="G21" s="15" t="s">
        <v>3</v>
      </c>
      <c r="H21" s="15" t="s">
        <v>3</v>
      </c>
      <c r="I21" s="15" t="s">
        <v>3</v>
      </c>
      <c r="J21" s="15" t="s">
        <v>3</v>
      </c>
      <c r="K21" s="15" t="s">
        <v>2</v>
      </c>
      <c r="L21" s="15" t="s">
        <v>3</v>
      </c>
      <c r="M21" s="15" t="s">
        <v>1</v>
      </c>
      <c r="N21" s="15" t="s">
        <v>4</v>
      </c>
      <c r="O21" s="15" t="s">
        <v>5</v>
      </c>
      <c r="P21" s="15" t="s">
        <v>2</v>
      </c>
      <c r="Q21" s="15" t="s">
        <v>3</v>
      </c>
      <c r="R21" s="15" t="s">
        <v>5</v>
      </c>
      <c r="S21" s="15"/>
      <c r="T21" s="15"/>
      <c r="U21" s="15" t="s">
        <v>4</v>
      </c>
      <c r="V21" s="15" t="s">
        <v>4</v>
      </c>
      <c r="W21" s="24">
        <v>14</v>
      </c>
      <c r="X21" s="24">
        <v>25</v>
      </c>
      <c r="Y21" s="24">
        <f t="shared" si="0"/>
        <v>0</v>
      </c>
      <c r="Z21" s="24">
        <f t="shared" si="1"/>
        <v>0</v>
      </c>
      <c r="AA21" s="1"/>
      <c r="AB21" s="28">
        <v>0.007407407407407407</v>
      </c>
      <c r="AC21" s="28">
        <v>0.026296296296296293</v>
      </c>
      <c r="AD21" s="29">
        <v>0.052083333333333336</v>
      </c>
      <c r="AE21" s="31">
        <f t="shared" si="2"/>
        <v>-0.03319444444444445</v>
      </c>
      <c r="AG21" s="1">
        <f t="shared" si="3"/>
        <v>7</v>
      </c>
      <c r="AH21" s="1">
        <f t="shared" si="4"/>
        <v>39</v>
      </c>
    </row>
    <row r="22" spans="3:34" ht="15">
      <c r="C22" s="1">
        <v>15</v>
      </c>
      <c r="D22" s="25" t="s">
        <v>38</v>
      </c>
      <c r="E22" s="25" t="s">
        <v>39</v>
      </c>
      <c r="F22" s="26">
        <v>0.468055555555554</v>
      </c>
      <c r="G22" s="15" t="s">
        <v>2</v>
      </c>
      <c r="H22" s="15" t="s">
        <v>2</v>
      </c>
      <c r="I22" s="15" t="s">
        <v>4</v>
      </c>
      <c r="J22" s="15" t="s">
        <v>4</v>
      </c>
      <c r="K22" s="15" t="s">
        <v>1</v>
      </c>
      <c r="L22" s="15" t="s">
        <v>4</v>
      </c>
      <c r="M22" s="15" t="s">
        <v>3</v>
      </c>
      <c r="N22" s="15" t="s">
        <v>4</v>
      </c>
      <c r="O22" s="15" t="s">
        <v>5</v>
      </c>
      <c r="P22" s="15" t="s">
        <v>2</v>
      </c>
      <c r="Q22" s="15" t="s">
        <v>3</v>
      </c>
      <c r="R22" s="15" t="s">
        <v>1</v>
      </c>
      <c r="S22" s="15"/>
      <c r="T22" s="15"/>
      <c r="U22" s="15" t="s">
        <v>4</v>
      </c>
      <c r="V22" s="15" t="s">
        <v>4</v>
      </c>
      <c r="W22" s="24">
        <v>13</v>
      </c>
      <c r="X22" s="24">
        <v>29</v>
      </c>
      <c r="Y22" s="24">
        <f t="shared" si="0"/>
        <v>0</v>
      </c>
      <c r="Z22" s="24">
        <f t="shared" si="1"/>
        <v>0</v>
      </c>
      <c r="AA22" s="1"/>
      <c r="AB22" s="28">
        <v>0.009375</v>
      </c>
      <c r="AC22" s="28">
        <v>0.049375</v>
      </c>
      <c r="AD22" s="29">
        <v>0.052083333333333336</v>
      </c>
      <c r="AE22" s="31">
        <f t="shared" si="2"/>
        <v>-0.012083333333333335</v>
      </c>
      <c r="AG22" s="1">
        <f t="shared" si="3"/>
        <v>7</v>
      </c>
      <c r="AH22" s="1">
        <f t="shared" si="4"/>
        <v>42</v>
      </c>
    </row>
    <row r="23" spans="3:36" ht="15">
      <c r="C23" s="1">
        <v>16</v>
      </c>
      <c r="D23" s="25" t="s">
        <v>40</v>
      </c>
      <c r="E23" s="25" t="s">
        <v>41</v>
      </c>
      <c r="F23" s="26">
        <v>0.494444444444439</v>
      </c>
      <c r="G23" s="15" t="s">
        <v>5</v>
      </c>
      <c r="H23" s="15" t="s">
        <v>2</v>
      </c>
      <c r="I23" s="15" t="s">
        <v>1</v>
      </c>
      <c r="J23" s="15" t="s">
        <v>4</v>
      </c>
      <c r="K23" s="15" t="s">
        <v>3</v>
      </c>
      <c r="L23" s="15" t="s">
        <v>3</v>
      </c>
      <c r="M23" s="15" t="s">
        <v>1</v>
      </c>
      <c r="N23" s="15" t="s">
        <v>4</v>
      </c>
      <c r="O23" s="15" t="s">
        <v>5</v>
      </c>
      <c r="P23" s="15" t="s">
        <v>2</v>
      </c>
      <c r="Q23" s="15" t="s">
        <v>3</v>
      </c>
      <c r="R23" s="15" t="s">
        <v>1</v>
      </c>
      <c r="S23" s="15"/>
      <c r="T23" s="15"/>
      <c r="U23" s="15" t="s">
        <v>4</v>
      </c>
      <c r="V23" s="15" t="s">
        <v>4</v>
      </c>
      <c r="W23" s="24">
        <v>7</v>
      </c>
      <c r="X23" s="24">
        <v>16</v>
      </c>
      <c r="Y23" s="24">
        <f t="shared" si="0"/>
        <v>0</v>
      </c>
      <c r="Z23" s="24">
        <f t="shared" si="1"/>
        <v>0</v>
      </c>
      <c r="AA23" s="1"/>
      <c r="AB23" s="30">
        <v>0.04583333333333334</v>
      </c>
      <c r="AC23" s="30">
        <v>0.11034722222222222</v>
      </c>
      <c r="AD23" s="29">
        <v>0.057638888888888885</v>
      </c>
      <c r="AE23" s="31">
        <f t="shared" si="2"/>
        <v>0.006874999999999999</v>
      </c>
      <c r="AG23" s="1">
        <f>IF($G$5=G23,1,0)+IF($H$5=H23,1,0)+IF($I$5=I23,1,0)+IF($J$5=J23,1,0)+IF($K$5=K23,1,0)+IF($L$5=L23,1,0)+IF($M$5=M23,1,0)+IF($N$5=N23,1,0)+IF($O$5=O23,1,0)+IF($P$5=P23,1,0)+IF($Q$5=Q23,1,0)+IF($R$5=R23,1,0)+IF($U$5=U23,1,0)+IF($V$5=V23,1,0)-2</f>
        <v>6</v>
      </c>
      <c r="AH23" s="1">
        <f t="shared" si="4"/>
        <v>23</v>
      </c>
      <c r="AJ23" s="32"/>
    </row>
    <row r="24" spans="3:34" ht="15">
      <c r="C24" s="1">
        <v>17</v>
      </c>
      <c r="D24" s="25" t="s">
        <v>42</v>
      </c>
      <c r="E24" s="25" t="s">
        <v>19</v>
      </c>
      <c r="F24" s="26">
        <v>0.474999999999997</v>
      </c>
      <c r="G24" s="15" t="s">
        <v>3</v>
      </c>
      <c r="H24" s="15" t="s">
        <v>5</v>
      </c>
      <c r="I24" s="15" t="s">
        <v>4</v>
      </c>
      <c r="J24" s="15" t="s">
        <v>4</v>
      </c>
      <c r="K24" s="15" t="s">
        <v>3</v>
      </c>
      <c r="L24" s="15" t="s">
        <v>4</v>
      </c>
      <c r="M24" s="15" t="s">
        <v>3</v>
      </c>
      <c r="N24" s="15" t="s">
        <v>2</v>
      </c>
      <c r="O24" s="15" t="s">
        <v>5</v>
      </c>
      <c r="P24" s="15" t="s">
        <v>4</v>
      </c>
      <c r="Q24" s="15" t="s">
        <v>4</v>
      </c>
      <c r="R24" s="15" t="s">
        <v>1</v>
      </c>
      <c r="S24" s="15"/>
      <c r="T24" s="15"/>
      <c r="U24" s="15" t="s">
        <v>4</v>
      </c>
      <c r="V24" s="15" t="s">
        <v>4</v>
      </c>
      <c r="W24" s="24">
        <v>29</v>
      </c>
      <c r="X24" s="24">
        <v>20</v>
      </c>
      <c r="Y24" s="24">
        <f t="shared" si="0"/>
        <v>0</v>
      </c>
      <c r="Z24" s="24">
        <f t="shared" si="1"/>
        <v>0</v>
      </c>
      <c r="AA24" s="1"/>
      <c r="AB24" s="28">
        <v>0.01747685185185185</v>
      </c>
      <c r="AC24" s="28">
        <v>0.053125</v>
      </c>
      <c r="AD24" s="29">
        <v>0.052083333333333336</v>
      </c>
      <c r="AE24" s="31">
        <f t="shared" si="2"/>
        <v>-0.016435185185185185</v>
      </c>
      <c r="AG24" s="1">
        <f aca="true" t="shared" si="5" ref="AG24:AG38">IF($G$5=G24,1,0)+IF($H$5=H24,1,0)+IF($I$5=I24,1,0)+IF($J$5=J24,1,0)+IF($K$5=K24,1,0)+IF($L$5=L24,1,0)+IF($M$5=M24,1,0)+IF($N$5=N24,1,0)+IF($O$5=O24,1,0)+IF($P$5=P24,1,0)+IF($Q$5=Q24,1,0)+IF($R$5=R24,1,0)+IF($U$5=U24,1,0)+IF($V$5=V24,1,0)</f>
        <v>6</v>
      </c>
      <c r="AH24" s="1">
        <f t="shared" si="4"/>
        <v>49</v>
      </c>
    </row>
    <row r="25" spans="3:34" ht="15">
      <c r="C25" s="1">
        <v>18</v>
      </c>
      <c r="D25" s="25" t="s">
        <v>43</v>
      </c>
      <c r="E25" s="25" t="s">
        <v>26</v>
      </c>
      <c r="F25" s="26">
        <v>0.490277777777773</v>
      </c>
      <c r="G25" s="15" t="s">
        <v>2</v>
      </c>
      <c r="H25" s="15" t="s">
        <v>2</v>
      </c>
      <c r="I25" s="15" t="s">
        <v>4</v>
      </c>
      <c r="J25" s="15" t="s">
        <v>4</v>
      </c>
      <c r="K25" s="15" t="s">
        <v>3</v>
      </c>
      <c r="L25" s="15" t="s">
        <v>1</v>
      </c>
      <c r="M25" s="15" t="s">
        <v>1</v>
      </c>
      <c r="N25" s="15" t="s">
        <v>2</v>
      </c>
      <c r="O25" s="15"/>
      <c r="P25" s="15" t="s">
        <v>4</v>
      </c>
      <c r="Q25" s="15" t="s">
        <v>4</v>
      </c>
      <c r="R25" s="15" t="s">
        <v>5</v>
      </c>
      <c r="S25" s="15"/>
      <c r="T25" s="15"/>
      <c r="U25" s="15" t="s">
        <v>4</v>
      </c>
      <c r="V25" s="15" t="s">
        <v>2</v>
      </c>
      <c r="W25" s="24">
        <v>11</v>
      </c>
      <c r="X25" s="24">
        <v>18</v>
      </c>
      <c r="Y25" s="24">
        <f t="shared" si="0"/>
        <v>0</v>
      </c>
      <c r="Z25" s="24">
        <f t="shared" si="1"/>
        <v>60</v>
      </c>
      <c r="AA25" s="1"/>
      <c r="AB25" s="28">
        <v>0.03726851851851851</v>
      </c>
      <c r="AC25" s="28">
        <v>0.05887731481481481</v>
      </c>
      <c r="AD25" s="29">
        <v>0.052083333333333336</v>
      </c>
      <c r="AE25" s="31">
        <f t="shared" si="2"/>
        <v>-0.030474537037037036</v>
      </c>
      <c r="AG25" s="1">
        <f t="shared" si="5"/>
        <v>6</v>
      </c>
      <c r="AH25" s="1">
        <f t="shared" si="4"/>
        <v>89</v>
      </c>
    </row>
    <row r="26" spans="3:34" ht="15">
      <c r="C26" s="1">
        <v>19</v>
      </c>
      <c r="D26" s="25" t="s">
        <v>44</v>
      </c>
      <c r="E26" s="25" t="s">
        <v>45</v>
      </c>
      <c r="F26" s="26">
        <v>0.481944444444441</v>
      </c>
      <c r="G26" s="15" t="s">
        <v>1</v>
      </c>
      <c r="H26" s="15" t="s">
        <v>2</v>
      </c>
      <c r="I26" s="15" t="s">
        <v>4</v>
      </c>
      <c r="J26" s="15" t="s">
        <v>3</v>
      </c>
      <c r="K26" s="15" t="s">
        <v>4</v>
      </c>
      <c r="L26" s="15" t="s">
        <v>4</v>
      </c>
      <c r="M26" s="15" t="s">
        <v>1</v>
      </c>
      <c r="N26" s="15" t="s">
        <v>2</v>
      </c>
      <c r="O26" s="15" t="s">
        <v>5</v>
      </c>
      <c r="P26" s="15" t="s">
        <v>4</v>
      </c>
      <c r="Q26" s="15" t="s">
        <v>2</v>
      </c>
      <c r="R26" s="15" t="s">
        <v>1</v>
      </c>
      <c r="S26" s="15"/>
      <c r="T26" s="15"/>
      <c r="U26" s="15" t="s">
        <v>4</v>
      </c>
      <c r="V26" s="15" t="s">
        <v>3</v>
      </c>
      <c r="W26" s="24">
        <v>27</v>
      </c>
      <c r="X26" s="24">
        <v>16</v>
      </c>
      <c r="Y26" s="24">
        <f t="shared" si="0"/>
        <v>0</v>
      </c>
      <c r="Z26" s="24">
        <f t="shared" si="1"/>
        <v>60</v>
      </c>
      <c r="AA26" s="1"/>
      <c r="AB26" s="28">
        <v>0.011689814814814814</v>
      </c>
      <c r="AC26" s="28">
        <v>0.05609953703703704</v>
      </c>
      <c r="AD26" s="29">
        <v>0.052083333333333336</v>
      </c>
      <c r="AE26" s="31">
        <f t="shared" si="2"/>
        <v>-0.00767361111111111</v>
      </c>
      <c r="AG26" s="1">
        <f t="shared" si="5"/>
        <v>6</v>
      </c>
      <c r="AH26" s="1">
        <f t="shared" si="4"/>
        <v>103</v>
      </c>
    </row>
    <row r="27" spans="3:34" ht="15">
      <c r="C27" s="1">
        <v>20</v>
      </c>
      <c r="D27" s="25" t="s">
        <v>46</v>
      </c>
      <c r="E27" s="25" t="s">
        <v>26</v>
      </c>
      <c r="F27" s="26">
        <v>0.491666666666661</v>
      </c>
      <c r="G27" s="15" t="s">
        <v>2</v>
      </c>
      <c r="H27" s="15" t="s">
        <v>5</v>
      </c>
      <c r="I27" s="15" t="s">
        <v>3</v>
      </c>
      <c r="J27" s="15" t="s">
        <v>4</v>
      </c>
      <c r="K27" s="15" t="s">
        <v>4</v>
      </c>
      <c r="L27" s="15" t="s">
        <v>4</v>
      </c>
      <c r="M27" s="15" t="s">
        <v>3</v>
      </c>
      <c r="N27" s="15" t="s">
        <v>3</v>
      </c>
      <c r="O27" s="15" t="s">
        <v>5</v>
      </c>
      <c r="P27" s="15" t="s">
        <v>2</v>
      </c>
      <c r="Q27" s="15" t="s">
        <v>2</v>
      </c>
      <c r="R27" s="15" t="s">
        <v>2</v>
      </c>
      <c r="S27" s="15"/>
      <c r="T27" s="15"/>
      <c r="U27" s="15" t="s">
        <v>5</v>
      </c>
      <c r="V27" s="15" t="s">
        <v>4</v>
      </c>
      <c r="W27" s="24">
        <v>23</v>
      </c>
      <c r="X27" s="24">
        <v>21</v>
      </c>
      <c r="Y27" s="24">
        <f t="shared" si="0"/>
        <v>60</v>
      </c>
      <c r="Z27" s="24">
        <f t="shared" si="1"/>
        <v>0</v>
      </c>
      <c r="AA27" s="1"/>
      <c r="AB27" s="28">
        <v>0.020601851851851854</v>
      </c>
      <c r="AC27" s="28">
        <v>0.04532407407407407</v>
      </c>
      <c r="AD27" s="29">
        <v>0.052083333333333336</v>
      </c>
      <c r="AE27" s="31">
        <f t="shared" si="2"/>
        <v>-0.027361111111111117</v>
      </c>
      <c r="AG27" s="1">
        <f t="shared" si="5"/>
        <v>6</v>
      </c>
      <c r="AH27" s="1">
        <f t="shared" si="4"/>
        <v>104</v>
      </c>
    </row>
    <row r="28" spans="3:34" ht="15">
      <c r="C28" s="1">
        <v>21</v>
      </c>
      <c r="D28" s="25" t="s">
        <v>47</v>
      </c>
      <c r="E28" s="25" t="s">
        <v>21</v>
      </c>
      <c r="F28" s="26">
        <v>0.519444444444437</v>
      </c>
      <c r="G28" s="15" t="s">
        <v>3</v>
      </c>
      <c r="H28" s="15" t="s">
        <v>2</v>
      </c>
      <c r="I28" s="15" t="s">
        <v>4</v>
      </c>
      <c r="J28" s="15" t="s">
        <v>4</v>
      </c>
      <c r="K28" s="15" t="s">
        <v>3</v>
      </c>
      <c r="L28" s="15" t="s">
        <v>3</v>
      </c>
      <c r="M28" s="15" t="s">
        <v>1</v>
      </c>
      <c r="N28" s="15" t="s">
        <v>5</v>
      </c>
      <c r="O28" s="15" t="s">
        <v>2</v>
      </c>
      <c r="P28" s="15" t="s">
        <v>2</v>
      </c>
      <c r="Q28" s="15" t="s">
        <v>2</v>
      </c>
      <c r="R28" s="15" t="s">
        <v>1</v>
      </c>
      <c r="S28" s="15"/>
      <c r="T28" s="15"/>
      <c r="U28" s="15" t="s">
        <v>3</v>
      </c>
      <c r="V28" s="15" t="s">
        <v>4</v>
      </c>
      <c r="W28" s="24">
        <v>47</v>
      </c>
      <c r="X28" s="24">
        <v>43</v>
      </c>
      <c r="Y28" s="24">
        <f t="shared" si="0"/>
        <v>60</v>
      </c>
      <c r="Z28" s="24">
        <f t="shared" si="1"/>
        <v>0</v>
      </c>
      <c r="AA28" s="1"/>
      <c r="AB28" s="30">
        <v>0.027083333333333334</v>
      </c>
      <c r="AC28" s="28">
        <v>0.060474537037037035</v>
      </c>
      <c r="AD28" s="29">
        <v>0.052083333333333336</v>
      </c>
      <c r="AE28" s="31">
        <f t="shared" si="2"/>
        <v>-0.018692129629629635</v>
      </c>
      <c r="AG28" s="1">
        <f t="shared" si="5"/>
        <v>6</v>
      </c>
      <c r="AH28" s="1">
        <f t="shared" si="4"/>
        <v>150</v>
      </c>
    </row>
    <row r="29" spans="3:34" ht="15">
      <c r="C29" s="1">
        <v>22</v>
      </c>
      <c r="D29" s="25" t="s">
        <v>48</v>
      </c>
      <c r="E29" s="25" t="s">
        <v>49</v>
      </c>
      <c r="F29" s="26">
        <v>0.513888888888881</v>
      </c>
      <c r="G29" s="15" t="s">
        <v>4</v>
      </c>
      <c r="H29" s="15" t="s">
        <v>5</v>
      </c>
      <c r="I29" s="15" t="s">
        <v>4</v>
      </c>
      <c r="J29" s="15" t="s">
        <v>3</v>
      </c>
      <c r="K29" s="15" t="s">
        <v>3</v>
      </c>
      <c r="L29" s="15" t="s">
        <v>4</v>
      </c>
      <c r="M29" s="15" t="s">
        <v>1</v>
      </c>
      <c r="N29" s="15" t="s">
        <v>1</v>
      </c>
      <c r="O29" s="15" t="s">
        <v>4</v>
      </c>
      <c r="P29" s="15" t="s">
        <v>2</v>
      </c>
      <c r="Q29" s="15" t="s">
        <v>4</v>
      </c>
      <c r="R29" s="15" t="s">
        <v>5</v>
      </c>
      <c r="S29" s="15"/>
      <c r="T29" s="15"/>
      <c r="U29" s="15" t="s">
        <v>4</v>
      </c>
      <c r="V29" s="15" t="s">
        <v>4</v>
      </c>
      <c r="W29" s="24">
        <v>20</v>
      </c>
      <c r="X29" s="24">
        <v>17</v>
      </c>
      <c r="Y29" s="24">
        <f t="shared" si="0"/>
        <v>0</v>
      </c>
      <c r="Z29" s="24">
        <f t="shared" si="1"/>
        <v>0</v>
      </c>
      <c r="AA29" s="1"/>
      <c r="AB29" s="28">
        <v>0.03836805555555555</v>
      </c>
      <c r="AC29" s="28">
        <v>0.07282407407407408</v>
      </c>
      <c r="AD29" s="29">
        <v>0.052083333333333336</v>
      </c>
      <c r="AE29" s="31">
        <f t="shared" si="2"/>
        <v>-0.017627314814814804</v>
      </c>
      <c r="AG29" s="1">
        <f t="shared" si="5"/>
        <v>5</v>
      </c>
      <c r="AH29" s="1">
        <f t="shared" si="4"/>
        <v>37</v>
      </c>
    </row>
    <row r="30" spans="3:34" ht="15">
      <c r="C30" s="1">
        <v>23</v>
      </c>
      <c r="D30" s="25" t="s">
        <v>50</v>
      </c>
      <c r="E30" s="25" t="s">
        <v>26</v>
      </c>
      <c r="F30" s="26">
        <v>0.49305555555555</v>
      </c>
      <c r="G30" s="15" t="s">
        <v>2</v>
      </c>
      <c r="H30" s="15" t="s">
        <v>5</v>
      </c>
      <c r="I30" s="15" t="s">
        <v>4</v>
      </c>
      <c r="J30" s="15" t="s">
        <v>4</v>
      </c>
      <c r="K30" s="15" t="s">
        <v>3</v>
      </c>
      <c r="L30" s="15" t="s">
        <v>2</v>
      </c>
      <c r="M30" s="15" t="s">
        <v>1</v>
      </c>
      <c r="N30" s="15" t="s">
        <v>4</v>
      </c>
      <c r="O30" s="15" t="s">
        <v>5</v>
      </c>
      <c r="P30" s="15" t="s">
        <v>4</v>
      </c>
      <c r="Q30" s="15" t="s">
        <v>4</v>
      </c>
      <c r="R30" s="15" t="s">
        <v>5</v>
      </c>
      <c r="S30" s="15"/>
      <c r="T30" s="15"/>
      <c r="U30" s="15" t="s">
        <v>4</v>
      </c>
      <c r="V30" s="15" t="s">
        <v>3</v>
      </c>
      <c r="W30" s="24">
        <v>13</v>
      </c>
      <c r="X30" s="24">
        <v>13</v>
      </c>
      <c r="Y30" s="24">
        <f t="shared" si="0"/>
        <v>0</v>
      </c>
      <c r="Z30" s="24">
        <f t="shared" si="1"/>
        <v>60</v>
      </c>
      <c r="AA30" s="1"/>
      <c r="AB30" s="28">
        <v>0.022048611111111113</v>
      </c>
      <c r="AC30" s="28">
        <v>0.04671296296296296</v>
      </c>
      <c r="AD30" s="29">
        <v>0.052083333333333336</v>
      </c>
      <c r="AE30" s="31">
        <f t="shared" si="2"/>
        <v>-0.027418981481481485</v>
      </c>
      <c r="AG30" s="1">
        <f t="shared" si="5"/>
        <v>5</v>
      </c>
      <c r="AH30" s="1">
        <f t="shared" si="4"/>
        <v>86</v>
      </c>
    </row>
    <row r="31" spans="3:34" ht="15">
      <c r="C31" s="1">
        <v>24</v>
      </c>
      <c r="D31" s="25" t="s">
        <v>51</v>
      </c>
      <c r="E31" s="25" t="s">
        <v>41</v>
      </c>
      <c r="F31" s="26">
        <v>0.477777777777775</v>
      </c>
      <c r="G31" s="15" t="s">
        <v>2</v>
      </c>
      <c r="H31" s="15" t="s">
        <v>1</v>
      </c>
      <c r="I31" s="15" t="s">
        <v>2</v>
      </c>
      <c r="J31" s="15" t="s">
        <v>4</v>
      </c>
      <c r="K31" s="15" t="s">
        <v>2</v>
      </c>
      <c r="L31" s="15" t="s">
        <v>3</v>
      </c>
      <c r="M31" s="15" t="s">
        <v>1</v>
      </c>
      <c r="N31" s="15" t="s">
        <v>4</v>
      </c>
      <c r="O31" s="15" t="s">
        <v>4</v>
      </c>
      <c r="P31" s="15" t="s">
        <v>2</v>
      </c>
      <c r="Q31" s="15" t="s">
        <v>2</v>
      </c>
      <c r="R31" s="15" t="s">
        <v>1</v>
      </c>
      <c r="S31" s="15"/>
      <c r="T31" s="15"/>
      <c r="U31" s="15" t="s">
        <v>2</v>
      </c>
      <c r="V31" s="15" t="s">
        <v>4</v>
      </c>
      <c r="W31" s="24">
        <v>18</v>
      </c>
      <c r="X31" s="24">
        <v>15</v>
      </c>
      <c r="Y31" s="24">
        <f t="shared" si="0"/>
        <v>60</v>
      </c>
      <c r="Z31" s="24">
        <f t="shared" si="1"/>
        <v>0</v>
      </c>
      <c r="AA31" s="1"/>
      <c r="AB31" s="28">
        <v>0.01423611111111111</v>
      </c>
      <c r="AC31" s="28">
        <v>0.06001157407407407</v>
      </c>
      <c r="AD31" s="29">
        <v>0.052083333333333336</v>
      </c>
      <c r="AE31" s="31">
        <f t="shared" si="2"/>
        <v>-0.006307870370370373</v>
      </c>
      <c r="AG31" s="1">
        <f t="shared" si="5"/>
        <v>5</v>
      </c>
      <c r="AH31" s="1">
        <f t="shared" si="4"/>
        <v>93</v>
      </c>
    </row>
    <row r="32" spans="3:34" ht="15">
      <c r="C32" s="1">
        <v>25</v>
      </c>
      <c r="D32" s="25" t="s">
        <v>52</v>
      </c>
      <c r="E32" s="25" t="s">
        <v>49</v>
      </c>
      <c r="F32" s="26">
        <v>0.499999999999993</v>
      </c>
      <c r="G32" s="15" t="s">
        <v>3</v>
      </c>
      <c r="H32" s="15" t="s">
        <v>5</v>
      </c>
      <c r="I32" s="15" t="s">
        <v>3</v>
      </c>
      <c r="J32" s="15" t="s">
        <v>4</v>
      </c>
      <c r="K32" s="15" t="s">
        <v>2</v>
      </c>
      <c r="L32" s="15" t="s">
        <v>2</v>
      </c>
      <c r="M32" s="15" t="s">
        <v>1</v>
      </c>
      <c r="N32" s="15" t="s">
        <v>4</v>
      </c>
      <c r="O32" s="15" t="s">
        <v>5</v>
      </c>
      <c r="P32" s="15" t="s">
        <v>1</v>
      </c>
      <c r="Q32" s="15" t="s">
        <v>3</v>
      </c>
      <c r="R32" s="15" t="s">
        <v>1</v>
      </c>
      <c r="S32" s="15"/>
      <c r="T32" s="15"/>
      <c r="U32" s="15" t="s">
        <v>4</v>
      </c>
      <c r="V32" s="15" t="s">
        <v>3</v>
      </c>
      <c r="W32" s="24">
        <v>28</v>
      </c>
      <c r="X32" s="24">
        <v>13</v>
      </c>
      <c r="Y32" s="24">
        <f t="shared" si="0"/>
        <v>0</v>
      </c>
      <c r="Z32" s="24">
        <f t="shared" si="1"/>
        <v>60</v>
      </c>
      <c r="AA32" s="1"/>
      <c r="AB32" s="28">
        <v>0.01664351851851852</v>
      </c>
      <c r="AC32" s="28">
        <v>0.03532407407407407</v>
      </c>
      <c r="AD32" s="29">
        <v>0.052083333333333336</v>
      </c>
      <c r="AE32" s="31">
        <f t="shared" si="2"/>
        <v>-0.03340277777777778</v>
      </c>
      <c r="AG32" s="1">
        <f t="shared" si="5"/>
        <v>5</v>
      </c>
      <c r="AH32" s="1">
        <f t="shared" si="4"/>
        <v>101</v>
      </c>
    </row>
    <row r="33" spans="3:34" ht="15">
      <c r="C33" s="1">
        <v>26</v>
      </c>
      <c r="D33" s="25" t="s">
        <v>53</v>
      </c>
      <c r="E33" s="25" t="s">
        <v>54</v>
      </c>
      <c r="F33" s="26">
        <v>0.486111111111106</v>
      </c>
      <c r="G33" s="15" t="s">
        <v>2</v>
      </c>
      <c r="H33" s="15" t="s">
        <v>5</v>
      </c>
      <c r="I33" s="15" t="s">
        <v>4</v>
      </c>
      <c r="J33" s="15" t="s">
        <v>4</v>
      </c>
      <c r="K33" s="15" t="s">
        <v>2</v>
      </c>
      <c r="L33" s="15" t="s">
        <v>2</v>
      </c>
      <c r="M33" s="15" t="s">
        <v>1</v>
      </c>
      <c r="N33" s="15" t="s">
        <v>4</v>
      </c>
      <c r="O33" s="15" t="s">
        <v>5</v>
      </c>
      <c r="P33" s="15" t="s">
        <v>4</v>
      </c>
      <c r="Q33" s="15" t="s">
        <v>4</v>
      </c>
      <c r="R33" s="15" t="s">
        <v>5</v>
      </c>
      <c r="S33" s="15"/>
      <c r="T33" s="15"/>
      <c r="U33" s="15" t="s">
        <v>4</v>
      </c>
      <c r="V33" s="15" t="s">
        <v>2</v>
      </c>
      <c r="W33" s="24">
        <v>15</v>
      </c>
      <c r="X33" s="24">
        <v>29</v>
      </c>
      <c r="Y33" s="24">
        <f t="shared" si="0"/>
        <v>0</v>
      </c>
      <c r="Z33" s="24">
        <f t="shared" si="1"/>
        <v>60</v>
      </c>
      <c r="AA33" s="1"/>
      <c r="AB33" s="28">
        <v>0.01579861111111111</v>
      </c>
      <c r="AC33" s="28">
        <v>0.05517361111111111</v>
      </c>
      <c r="AD33" s="29">
        <v>0.052083333333333336</v>
      </c>
      <c r="AE33" s="31">
        <f t="shared" si="2"/>
        <v>-0.012708333333333335</v>
      </c>
      <c r="AG33" s="1">
        <f t="shared" si="5"/>
        <v>5</v>
      </c>
      <c r="AH33" s="1">
        <f t="shared" si="4"/>
        <v>104</v>
      </c>
    </row>
    <row r="34" spans="3:34" ht="15">
      <c r="C34" s="1">
        <v>27</v>
      </c>
      <c r="D34" s="25" t="s">
        <v>55</v>
      </c>
      <c r="E34" s="25" t="s">
        <v>28</v>
      </c>
      <c r="F34" s="26">
        <v>0.508333333333325</v>
      </c>
      <c r="G34" s="15" t="s">
        <v>4</v>
      </c>
      <c r="H34" s="15" t="s">
        <v>2</v>
      </c>
      <c r="I34" s="15" t="s">
        <v>3</v>
      </c>
      <c r="J34" s="15" t="s">
        <v>4</v>
      </c>
      <c r="K34" s="15" t="s">
        <v>3</v>
      </c>
      <c r="L34" s="15" t="s">
        <v>2</v>
      </c>
      <c r="M34" s="15" t="s">
        <v>1</v>
      </c>
      <c r="N34" s="15" t="s">
        <v>4</v>
      </c>
      <c r="O34" s="15" t="s">
        <v>2</v>
      </c>
      <c r="P34" s="15" t="s">
        <v>2</v>
      </c>
      <c r="Q34" s="15" t="s">
        <v>1</v>
      </c>
      <c r="R34" s="15" t="s">
        <v>5</v>
      </c>
      <c r="S34" s="15"/>
      <c r="T34" s="15"/>
      <c r="U34" s="15" t="s">
        <v>5</v>
      </c>
      <c r="V34" s="15" t="s">
        <v>2</v>
      </c>
      <c r="W34" s="24">
        <v>9</v>
      </c>
      <c r="X34" s="24">
        <v>11</v>
      </c>
      <c r="Y34" s="24">
        <f t="shared" si="0"/>
        <v>60</v>
      </c>
      <c r="Z34" s="24">
        <f t="shared" si="1"/>
        <v>60</v>
      </c>
      <c r="AA34" s="1"/>
      <c r="AB34" s="28">
        <v>0.040625</v>
      </c>
      <c r="AC34" s="28">
        <v>0.07587962962962963</v>
      </c>
      <c r="AD34" s="29">
        <v>0.052083333333333336</v>
      </c>
      <c r="AE34" s="31">
        <f t="shared" si="2"/>
        <v>-0.016828703703703707</v>
      </c>
      <c r="AG34" s="1">
        <f t="shared" si="5"/>
        <v>5</v>
      </c>
      <c r="AH34" s="1">
        <f t="shared" si="4"/>
        <v>140</v>
      </c>
    </row>
    <row r="35" spans="3:34" ht="15">
      <c r="C35" s="1">
        <v>28</v>
      </c>
      <c r="D35" s="25" t="s">
        <v>56</v>
      </c>
      <c r="E35" s="25" t="s">
        <v>26</v>
      </c>
      <c r="F35" s="26">
        <v>0.480555555555552</v>
      </c>
      <c r="G35" s="15" t="s">
        <v>3</v>
      </c>
      <c r="H35" s="15" t="s">
        <v>4</v>
      </c>
      <c r="I35" s="15" t="s">
        <v>5</v>
      </c>
      <c r="J35" s="15" t="s">
        <v>2</v>
      </c>
      <c r="K35" s="15" t="s">
        <v>2</v>
      </c>
      <c r="L35" s="15" t="s">
        <v>2</v>
      </c>
      <c r="M35" s="15" t="s">
        <v>1</v>
      </c>
      <c r="N35" s="15" t="s">
        <v>3</v>
      </c>
      <c r="O35" s="15" t="s">
        <v>4</v>
      </c>
      <c r="P35" s="15" t="s">
        <v>4</v>
      </c>
      <c r="Q35" s="15" t="s">
        <v>4</v>
      </c>
      <c r="R35" s="15" t="s">
        <v>5</v>
      </c>
      <c r="S35" s="15"/>
      <c r="T35" s="15"/>
      <c r="U35" s="15" t="s">
        <v>4</v>
      </c>
      <c r="V35" s="15" t="s">
        <v>4</v>
      </c>
      <c r="W35" s="24">
        <v>15</v>
      </c>
      <c r="X35" s="24">
        <v>14</v>
      </c>
      <c r="Y35" s="24">
        <f t="shared" si="0"/>
        <v>0</v>
      </c>
      <c r="Z35" s="24">
        <f t="shared" si="1"/>
        <v>0</v>
      </c>
      <c r="AA35" s="1"/>
      <c r="AB35" s="28">
        <v>0.0212962962962963</v>
      </c>
      <c r="AC35" s="28">
        <v>0.05346064814814815</v>
      </c>
      <c r="AD35" s="29">
        <v>0.052083333333333336</v>
      </c>
      <c r="AE35" s="31">
        <f t="shared" si="2"/>
        <v>-0.019918981481481482</v>
      </c>
      <c r="AG35" s="1">
        <f t="shared" si="5"/>
        <v>4</v>
      </c>
      <c r="AH35" s="1">
        <f t="shared" si="4"/>
        <v>29</v>
      </c>
    </row>
    <row r="36" spans="3:34" ht="15">
      <c r="C36" s="1">
        <v>29</v>
      </c>
      <c r="D36" s="25" t="s">
        <v>57</v>
      </c>
      <c r="E36" s="25" t="s">
        <v>26</v>
      </c>
      <c r="F36" s="26">
        <v>0.495833333333327</v>
      </c>
      <c r="G36" s="15" t="s">
        <v>4</v>
      </c>
      <c r="H36" s="15" t="s">
        <v>5</v>
      </c>
      <c r="I36" s="15" t="s">
        <v>2</v>
      </c>
      <c r="J36" s="15" t="s">
        <v>4</v>
      </c>
      <c r="K36" s="15" t="s">
        <v>2</v>
      </c>
      <c r="L36" s="15" t="s">
        <v>3</v>
      </c>
      <c r="M36" s="15" t="s">
        <v>3</v>
      </c>
      <c r="N36" s="15" t="s">
        <v>5</v>
      </c>
      <c r="O36" s="15" t="s">
        <v>5</v>
      </c>
      <c r="P36" s="15" t="s">
        <v>4</v>
      </c>
      <c r="Q36" s="15" t="s">
        <v>2</v>
      </c>
      <c r="R36" s="15" t="s">
        <v>5</v>
      </c>
      <c r="S36" s="15"/>
      <c r="T36" s="15"/>
      <c r="U36" s="15" t="s">
        <v>4</v>
      </c>
      <c r="V36" s="15" t="s">
        <v>3</v>
      </c>
      <c r="W36" s="24">
        <v>15</v>
      </c>
      <c r="X36" s="24">
        <v>7</v>
      </c>
      <c r="Y36" s="24">
        <f t="shared" si="0"/>
        <v>0</v>
      </c>
      <c r="Z36" s="24">
        <f t="shared" si="1"/>
        <v>60</v>
      </c>
      <c r="AA36" s="1"/>
      <c r="AB36" s="28">
        <v>0.023206018518518515</v>
      </c>
      <c r="AC36" s="28">
        <v>0.042118055555555554</v>
      </c>
      <c r="AD36" s="29">
        <v>0.052083333333333336</v>
      </c>
      <c r="AE36" s="31">
        <f t="shared" si="2"/>
        <v>-0.033171296296296296</v>
      </c>
      <c r="AG36" s="1">
        <f t="shared" si="5"/>
        <v>4</v>
      </c>
      <c r="AH36" s="1">
        <f t="shared" si="4"/>
        <v>82</v>
      </c>
    </row>
    <row r="37" spans="3:34" ht="15">
      <c r="C37" s="1">
        <v>30</v>
      </c>
      <c r="D37" s="25" t="s">
        <v>58</v>
      </c>
      <c r="E37" s="25" t="s">
        <v>28</v>
      </c>
      <c r="F37" s="26">
        <v>0.502777777777771</v>
      </c>
      <c r="G37" s="15" t="s">
        <v>3</v>
      </c>
      <c r="H37" s="15" t="s">
        <v>2</v>
      </c>
      <c r="I37" s="15" t="s">
        <v>4</v>
      </c>
      <c r="J37" s="15" t="s">
        <v>4</v>
      </c>
      <c r="K37" s="15" t="s">
        <v>3</v>
      </c>
      <c r="L37" s="15" t="s">
        <v>4</v>
      </c>
      <c r="M37" s="15" t="s">
        <v>4</v>
      </c>
      <c r="N37" s="15" t="s">
        <v>2</v>
      </c>
      <c r="O37" s="15" t="s">
        <v>2</v>
      </c>
      <c r="P37" s="15" t="s">
        <v>4</v>
      </c>
      <c r="Q37" s="15" t="s">
        <v>2</v>
      </c>
      <c r="R37" s="15" t="s">
        <v>3</v>
      </c>
      <c r="S37" s="15"/>
      <c r="T37" s="15"/>
      <c r="U37" s="15" t="s">
        <v>3</v>
      </c>
      <c r="V37" s="15" t="s">
        <v>4</v>
      </c>
      <c r="W37" s="24">
        <v>16</v>
      </c>
      <c r="X37" s="24">
        <v>16</v>
      </c>
      <c r="Y37" s="24">
        <f t="shared" si="0"/>
        <v>60</v>
      </c>
      <c r="Z37" s="24">
        <f t="shared" si="1"/>
        <v>0</v>
      </c>
      <c r="AA37" s="1"/>
      <c r="AB37" s="28">
        <v>0.027777777777777776</v>
      </c>
      <c r="AC37" s="28">
        <v>0.06173611111111111</v>
      </c>
      <c r="AD37" s="29">
        <v>0.052083333333333336</v>
      </c>
      <c r="AE37" s="31">
        <f t="shared" si="2"/>
        <v>-0.018125000000000002</v>
      </c>
      <c r="AG37" s="1">
        <f t="shared" si="5"/>
        <v>4</v>
      </c>
      <c r="AH37" s="1">
        <f t="shared" si="4"/>
        <v>92</v>
      </c>
    </row>
    <row r="38" spans="3:34" ht="15">
      <c r="C38" s="1">
        <v>31</v>
      </c>
      <c r="D38" s="25" t="s">
        <v>59</v>
      </c>
      <c r="E38" s="25" t="s">
        <v>39</v>
      </c>
      <c r="F38" s="26">
        <v>0.461111111111111</v>
      </c>
      <c r="G38" s="15" t="s">
        <v>5</v>
      </c>
      <c r="H38" s="15" t="s">
        <v>2</v>
      </c>
      <c r="I38" s="15" t="s">
        <v>3</v>
      </c>
      <c r="J38" s="15" t="s">
        <v>3</v>
      </c>
      <c r="K38" s="15" t="s">
        <v>2</v>
      </c>
      <c r="L38" s="15" t="s">
        <v>4</v>
      </c>
      <c r="M38" s="15" t="s">
        <v>3</v>
      </c>
      <c r="N38" s="15" t="s">
        <v>5</v>
      </c>
      <c r="O38" s="15" t="s">
        <v>1</v>
      </c>
      <c r="P38" s="15" t="s">
        <v>2</v>
      </c>
      <c r="Q38" s="15" t="s">
        <v>1</v>
      </c>
      <c r="R38" s="15" t="s">
        <v>5</v>
      </c>
      <c r="S38" s="15"/>
      <c r="T38" s="15"/>
      <c r="U38" s="15" t="s">
        <v>4</v>
      </c>
      <c r="V38" s="15" t="s">
        <v>2</v>
      </c>
      <c r="W38" s="24">
        <v>22</v>
      </c>
      <c r="X38" s="24">
        <v>13</v>
      </c>
      <c r="Y38" s="24">
        <f t="shared" si="0"/>
        <v>0</v>
      </c>
      <c r="Z38" s="24">
        <f t="shared" si="1"/>
        <v>60</v>
      </c>
      <c r="AB38" s="31">
        <v>0.004722222222222222</v>
      </c>
      <c r="AC38" s="31">
        <v>0.026863425925925926</v>
      </c>
      <c r="AD38" s="29">
        <v>0.052083333333333336</v>
      </c>
      <c r="AE38" s="31">
        <f t="shared" si="2"/>
        <v>-0.02994212962962963</v>
      </c>
      <c r="AG38" s="1">
        <f t="shared" si="5"/>
        <v>4</v>
      </c>
      <c r="AH38" s="1">
        <f t="shared" si="4"/>
        <v>95</v>
      </c>
    </row>
    <row r="39" spans="3:36" ht="15">
      <c r="C39" s="1">
        <v>32</v>
      </c>
      <c r="D39" s="25" t="s">
        <v>60</v>
      </c>
      <c r="E39" s="25" t="s">
        <v>41</v>
      </c>
      <c r="F39" s="26">
        <v>0.47222222222222</v>
      </c>
      <c r="G39" s="15" t="s">
        <v>4</v>
      </c>
      <c r="H39" s="15" t="s">
        <v>2</v>
      </c>
      <c r="I39" s="15" t="s">
        <v>4</v>
      </c>
      <c r="J39" s="15" t="s">
        <v>4</v>
      </c>
      <c r="K39" s="15" t="s">
        <v>4</v>
      </c>
      <c r="L39" s="15" t="s">
        <v>3</v>
      </c>
      <c r="M39" s="15" t="s">
        <v>1</v>
      </c>
      <c r="N39" s="15" t="s">
        <v>1</v>
      </c>
      <c r="O39" s="15" t="s">
        <v>5</v>
      </c>
      <c r="P39" s="15" t="s">
        <v>4</v>
      </c>
      <c r="Q39" s="15" t="s">
        <v>4</v>
      </c>
      <c r="R39" s="15" t="s">
        <v>3</v>
      </c>
      <c r="S39" s="15"/>
      <c r="T39" s="15"/>
      <c r="U39" s="15" t="s">
        <v>5</v>
      </c>
      <c r="V39" s="15" t="s">
        <v>4</v>
      </c>
      <c r="W39" s="24">
        <v>28</v>
      </c>
      <c r="X39" s="24">
        <v>19</v>
      </c>
      <c r="Y39" s="24">
        <f t="shared" si="0"/>
        <v>60</v>
      </c>
      <c r="Z39" s="24">
        <f t="shared" si="1"/>
        <v>0</v>
      </c>
      <c r="AA39" s="1"/>
      <c r="AB39" s="28">
        <v>0.03333333333333333</v>
      </c>
      <c r="AC39" s="28">
        <v>0.09922453703703704</v>
      </c>
      <c r="AD39" s="29">
        <v>0.057638888888888885</v>
      </c>
      <c r="AE39" s="31">
        <f t="shared" si="2"/>
        <v>0.00825231481481483</v>
      </c>
      <c r="AG39" s="1">
        <f>IF($G$5=G39,1,0)+IF($H$5=H39,1,0)+IF($I$5=I39,1,0)+IF($J$5=J39,1,0)+IF($K$5=K39,1,0)+IF($L$5=L39,1,0)+IF($M$5=M39,1,0)+IF($N$5=N39,1,0)+IF($O$5=O39,1,0)+IF($P$5=P39,1,0)+IF($Q$5=Q39,1,0)+IF($R$5=R39,1,0)+IF($U$5=U39,1,0)+IF($V$5=V39,1,0)-3</f>
        <v>4</v>
      </c>
      <c r="AH39" s="1">
        <f t="shared" si="4"/>
        <v>107</v>
      </c>
      <c r="AJ39" s="32"/>
    </row>
    <row r="40" spans="3:34" ht="15">
      <c r="C40" s="1">
        <v>33</v>
      </c>
      <c r="D40" s="25" t="s">
        <v>61</v>
      </c>
      <c r="E40" s="25" t="s">
        <v>26</v>
      </c>
      <c r="F40" s="26">
        <v>0.497222222222216</v>
      </c>
      <c r="G40" s="15" t="s">
        <v>4</v>
      </c>
      <c r="H40" s="15" t="s">
        <v>2</v>
      </c>
      <c r="I40" s="15" t="s">
        <v>3</v>
      </c>
      <c r="J40" s="15" t="s">
        <v>4</v>
      </c>
      <c r="K40" s="15" t="s">
        <v>3</v>
      </c>
      <c r="L40" s="15" t="s">
        <v>4</v>
      </c>
      <c r="M40" s="15" t="s">
        <v>3</v>
      </c>
      <c r="N40" s="15" t="s">
        <v>4</v>
      </c>
      <c r="O40" s="15" t="s">
        <v>5</v>
      </c>
      <c r="P40" s="15" t="s">
        <v>4</v>
      </c>
      <c r="Q40" s="15" t="s">
        <v>2</v>
      </c>
      <c r="R40" s="15" t="s">
        <v>5</v>
      </c>
      <c r="S40" s="15"/>
      <c r="T40" s="15"/>
      <c r="U40" s="15" t="s">
        <v>5</v>
      </c>
      <c r="V40" s="15" t="s">
        <v>3</v>
      </c>
      <c r="W40" s="24">
        <v>12</v>
      </c>
      <c r="X40" s="24">
        <v>10</v>
      </c>
      <c r="Y40" s="24">
        <f t="shared" si="0"/>
        <v>60</v>
      </c>
      <c r="Z40" s="24">
        <f t="shared" si="1"/>
        <v>60</v>
      </c>
      <c r="AA40" s="1"/>
      <c r="AB40" s="28">
        <v>0.023842592592592596</v>
      </c>
      <c r="AC40" s="28">
        <v>0.04262731481481482</v>
      </c>
      <c r="AD40" s="29">
        <v>0.052083333333333336</v>
      </c>
      <c r="AE40" s="31">
        <f t="shared" si="2"/>
        <v>-0.03329861111111111</v>
      </c>
      <c r="AG40" s="1">
        <f>IF($G$5=G40,1,0)+IF($H$5=H40,1,0)+IF($I$5=I40,1,0)+IF($J$5=J40,1,0)+IF($K$5=K40,1,0)+IF($L$5=L40,1,0)+IF($M$5=M40,1,0)+IF($N$5=N40,1,0)+IF($O$5=O40,1,0)+IF($P$5=P40,1,0)+IF($Q$5=Q40,1,0)+IF($R$5=R40,1,0)+IF($U$5=U40,1,0)+IF($V$5=V40,1,0)</f>
        <v>4</v>
      </c>
      <c r="AH40" s="1">
        <f t="shared" si="4"/>
        <v>142</v>
      </c>
    </row>
    <row r="41" spans="1:34" ht="15">
      <c r="A41" s="1">
        <f>A40+1</f>
        <v>1</v>
      </c>
      <c r="B41" s="1" t="s">
        <v>62</v>
      </c>
      <c r="C41" s="1">
        <v>34</v>
      </c>
      <c r="D41" s="25" t="s">
        <v>63</v>
      </c>
      <c r="E41" s="25" t="s">
        <v>45</v>
      </c>
      <c r="F41" s="26">
        <v>0.4583333333333333</v>
      </c>
      <c r="G41" s="15" t="s">
        <v>4</v>
      </c>
      <c r="H41" s="15" t="s">
        <v>2</v>
      </c>
      <c r="I41" s="15" t="s">
        <v>3</v>
      </c>
      <c r="J41" s="15" t="s">
        <v>4</v>
      </c>
      <c r="K41" s="15" t="s">
        <v>4</v>
      </c>
      <c r="L41" s="15" t="s">
        <v>3</v>
      </c>
      <c r="M41" s="15" t="s">
        <v>3</v>
      </c>
      <c r="N41" s="15" t="s">
        <v>1</v>
      </c>
      <c r="O41" s="15" t="s">
        <v>2</v>
      </c>
      <c r="P41" s="15" t="s">
        <v>4</v>
      </c>
      <c r="Q41" s="15" t="s">
        <v>2</v>
      </c>
      <c r="R41" s="15" t="s">
        <v>1</v>
      </c>
      <c r="S41" s="15"/>
      <c r="T41" s="15"/>
      <c r="U41" s="15" t="s">
        <v>3</v>
      </c>
      <c r="V41" s="15" t="s">
        <v>2</v>
      </c>
      <c r="W41" s="24">
        <v>25</v>
      </c>
      <c r="X41" s="24">
        <v>31</v>
      </c>
      <c r="Y41" s="24">
        <f t="shared" si="0"/>
        <v>60</v>
      </c>
      <c r="Z41" s="24">
        <f t="shared" si="1"/>
        <v>60</v>
      </c>
      <c r="AB41" s="29">
        <v>0.04097222222222222</v>
      </c>
      <c r="AC41" s="31">
        <v>0.056469907407407406</v>
      </c>
      <c r="AD41" s="29">
        <v>0.052083333333333336</v>
      </c>
      <c r="AE41" s="31">
        <f t="shared" si="2"/>
        <v>-0.03658564814814815</v>
      </c>
      <c r="AG41" s="1">
        <f>IF($G$5=G41,1,0)+IF($H$5=H41,1,0)+IF($I$5=I41,1,0)+IF($J$5=J41,1,0)+IF($K$5=K41,1,0)+IF($L$5=L41,1,0)+IF($M$5=M41,1,0)+IF($N$5=N41,1,0)+IF($O$5=O41,1,0)+IF($P$5=P41,1,0)+IF($Q$5=Q41,1,0)+IF($R$5=R41,1,0)+IF($U$5=U41,1,0)+IF($V$5=V41,1,0)</f>
        <v>4</v>
      </c>
      <c r="AH41" s="1">
        <f t="shared" si="4"/>
        <v>176</v>
      </c>
    </row>
    <row r="42" spans="3:34" ht="15">
      <c r="C42" s="1">
        <v>35</v>
      </c>
      <c r="D42" s="25" t="s">
        <v>64</v>
      </c>
      <c r="E42" s="25" t="s">
        <v>26</v>
      </c>
      <c r="F42" s="26">
        <v>0.469444444444443</v>
      </c>
      <c r="G42" s="15" t="s">
        <v>4</v>
      </c>
      <c r="H42" s="15" t="s">
        <v>2</v>
      </c>
      <c r="I42" s="15" t="s">
        <v>3</v>
      </c>
      <c r="J42" s="15" t="s">
        <v>2</v>
      </c>
      <c r="K42" s="15" t="s">
        <v>4</v>
      </c>
      <c r="L42" s="15" t="s">
        <v>2</v>
      </c>
      <c r="M42" s="15" t="s">
        <v>1</v>
      </c>
      <c r="N42" s="15" t="s">
        <v>4</v>
      </c>
      <c r="O42" s="15" t="s">
        <v>2</v>
      </c>
      <c r="P42" s="15" t="s">
        <v>4</v>
      </c>
      <c r="Q42" s="15" t="s">
        <v>3</v>
      </c>
      <c r="R42" s="15" t="s">
        <v>5</v>
      </c>
      <c r="S42" s="15"/>
      <c r="T42" s="15"/>
      <c r="U42" s="15" t="s">
        <v>3</v>
      </c>
      <c r="V42" s="15" t="s">
        <v>3</v>
      </c>
      <c r="W42" s="24">
        <v>21</v>
      </c>
      <c r="X42" s="24">
        <v>7</v>
      </c>
      <c r="Y42" s="24">
        <f t="shared" si="0"/>
        <v>60</v>
      </c>
      <c r="Z42" s="24">
        <f t="shared" si="1"/>
        <v>60</v>
      </c>
      <c r="AA42" s="1"/>
      <c r="AB42" s="28">
        <v>0.022569444444444444</v>
      </c>
      <c r="AC42" s="28">
        <v>0.04175925925925925</v>
      </c>
      <c r="AD42" s="29">
        <v>0.052083333333333336</v>
      </c>
      <c r="AE42" s="31">
        <f t="shared" si="2"/>
        <v>-0.03289351851851853</v>
      </c>
      <c r="AG42" s="1">
        <f>IF($G$5=G42,1,0)+IF($H$5=H42,1,0)+IF($I$5=I42,1,0)+IF($J$5=J42,1,0)+IF($K$5=K42,1,0)+IF($L$5=L42,1,0)+IF($M$5=M42,1,0)+IF($N$5=N42,1,0)+IF($O$5=O42,1,0)+IF($P$5=P42,1,0)+IF($Q$5=Q42,1,0)+IF($R$5=R42,1,0)+IF($U$5=U42,1,0)+IF($V$5=V42,1,0)</f>
        <v>3</v>
      </c>
      <c r="AH42" s="1">
        <f t="shared" si="4"/>
        <v>148</v>
      </c>
    </row>
    <row r="43" spans="3:34" ht="15">
      <c r="C43" s="1">
        <v>36</v>
      </c>
      <c r="D43" s="25" t="s">
        <v>65</v>
      </c>
      <c r="E43" s="25" t="s">
        <v>26</v>
      </c>
      <c r="F43" s="26">
        <v>0.512499999999992</v>
      </c>
      <c r="G43" s="15" t="s">
        <v>4</v>
      </c>
      <c r="H43" s="15" t="s">
        <v>5</v>
      </c>
      <c r="I43" s="15" t="s">
        <v>3</v>
      </c>
      <c r="J43" s="15" t="s">
        <v>4</v>
      </c>
      <c r="K43" s="15" t="s">
        <v>3</v>
      </c>
      <c r="L43" s="15" t="s">
        <v>2</v>
      </c>
      <c r="M43" s="15" t="s">
        <v>66</v>
      </c>
      <c r="N43" s="15" t="s">
        <v>5</v>
      </c>
      <c r="O43" s="15" t="s">
        <v>5</v>
      </c>
      <c r="P43" s="15" t="s">
        <v>4</v>
      </c>
      <c r="Q43" s="15" t="s">
        <v>2</v>
      </c>
      <c r="R43" s="15" t="s">
        <v>4</v>
      </c>
      <c r="S43" s="15"/>
      <c r="T43" s="15"/>
      <c r="U43" s="15" t="s">
        <v>3</v>
      </c>
      <c r="V43" s="15" t="s">
        <v>3</v>
      </c>
      <c r="W43" s="24">
        <v>23</v>
      </c>
      <c r="X43" s="24">
        <v>12</v>
      </c>
      <c r="Y43" s="24">
        <f t="shared" si="0"/>
        <v>60</v>
      </c>
      <c r="Z43" s="24">
        <f t="shared" si="1"/>
        <v>60</v>
      </c>
      <c r="AA43" s="1"/>
      <c r="AB43" s="1">
        <v>0</v>
      </c>
      <c r="AC43" s="28">
        <v>0.0225</v>
      </c>
      <c r="AD43" s="29">
        <v>0.052083333333333336</v>
      </c>
      <c r="AE43" s="31">
        <f t="shared" si="2"/>
        <v>-0.029583333333333336</v>
      </c>
      <c r="AG43" s="1">
        <f>IF($G$5=G43,1,0)+IF($H$5=H43,1,0)+IF($I$5=I43,1,0)+IF($J$5=J43,1,0)+IF($K$5=K43,1,0)+IF($L$5=L43,1,0)+IF($M$5=M43,1,0)+IF($N$5=N43,1,0)+IF($O$5=O43,1,0)+IF($P$5=P43,1,0)+IF($Q$5=Q43,1,0)+IF($R$5=R43,1,0)+IF($U$5=U43,1,0)+IF($V$5=V43,1,0)</f>
        <v>3</v>
      </c>
      <c r="AH43" s="1">
        <f t="shared" si="4"/>
        <v>155</v>
      </c>
    </row>
    <row r="44" spans="1:34" ht="15">
      <c r="A44" s="1">
        <f>A43+1</f>
        <v>1</v>
      </c>
      <c r="C44" s="1">
        <v>37</v>
      </c>
      <c r="D44" s="25" t="s">
        <v>67</v>
      </c>
      <c r="E44" s="25" t="s">
        <v>41</v>
      </c>
      <c r="F44" s="26">
        <v>0.465277777777777</v>
      </c>
      <c r="G44" s="15" t="s">
        <v>3</v>
      </c>
      <c r="H44" s="15" t="s">
        <v>5</v>
      </c>
      <c r="I44" s="15" t="s">
        <v>3</v>
      </c>
      <c r="J44" s="15" t="s">
        <v>2</v>
      </c>
      <c r="K44" s="15" t="s">
        <v>3</v>
      </c>
      <c r="L44" s="15" t="s">
        <v>2</v>
      </c>
      <c r="M44" s="15" t="s">
        <v>1</v>
      </c>
      <c r="N44" s="15" t="s">
        <v>1</v>
      </c>
      <c r="O44" s="15" t="s">
        <v>5</v>
      </c>
      <c r="P44" s="15" t="s">
        <v>3</v>
      </c>
      <c r="Q44" s="15" t="s">
        <v>2</v>
      </c>
      <c r="R44" s="15" t="s">
        <v>5</v>
      </c>
      <c r="S44" s="15"/>
      <c r="T44" s="15"/>
      <c r="U44" s="15" t="s">
        <v>2</v>
      </c>
      <c r="V44" s="15" t="s">
        <v>2</v>
      </c>
      <c r="W44" s="24">
        <v>21</v>
      </c>
      <c r="X44" s="24">
        <v>27</v>
      </c>
      <c r="Y44" s="24">
        <f t="shared" si="0"/>
        <v>60</v>
      </c>
      <c r="Z44" s="24">
        <f t="shared" si="1"/>
        <v>60</v>
      </c>
      <c r="AA44" s="1"/>
      <c r="AB44" s="28">
        <v>0.013194444444444444</v>
      </c>
      <c r="AC44" s="28">
        <v>0.0648611111111111</v>
      </c>
      <c r="AD44" s="29">
        <v>0.052083333333333336</v>
      </c>
      <c r="AE44" s="31">
        <f t="shared" si="2"/>
        <v>-0.0004166666666666763</v>
      </c>
      <c r="AG44" s="1">
        <f>IF($G$5=G44,1,0)+IF($H$5=H44,1,0)+IF($I$5=I44,1,0)+IF($J$5=J44,1,0)+IF($K$5=K44,1,0)+IF($L$5=L44,1,0)+IF($M$5=M44,1,0)+IF($N$5=N44,1,0)+IF($O$5=O44,1,0)+IF($P$5=P44,1,0)+IF($Q$5=Q44,1,0)+IF($R$5=R44,1,0)+IF($U$5=U44,1,0)+IF($V$5=V44,1,0)</f>
        <v>3</v>
      </c>
      <c r="AH44" s="1">
        <f t="shared" si="4"/>
        <v>168</v>
      </c>
    </row>
    <row r="45" spans="1:36" ht="15">
      <c r="A45" s="1">
        <f>A44+1</f>
        <v>2</v>
      </c>
      <c r="C45" s="1">
        <v>38</v>
      </c>
      <c r="D45" s="25" t="s">
        <v>69</v>
      </c>
      <c r="E45" s="25" t="s">
        <v>70</v>
      </c>
      <c r="F45" s="26">
        <v>0.459722222222222</v>
      </c>
      <c r="G45" s="15" t="s">
        <v>1</v>
      </c>
      <c r="H45" s="15" t="s">
        <v>4</v>
      </c>
      <c r="I45" s="15" t="s">
        <v>3</v>
      </c>
      <c r="J45" s="15" t="s">
        <v>4</v>
      </c>
      <c r="K45" s="15" t="s">
        <v>3</v>
      </c>
      <c r="L45" s="15" t="s">
        <v>4</v>
      </c>
      <c r="M45" s="15" t="s">
        <v>1</v>
      </c>
      <c r="N45" s="15" t="s">
        <v>4</v>
      </c>
      <c r="O45" s="15" t="s">
        <v>1</v>
      </c>
      <c r="P45" s="15" t="s">
        <v>2</v>
      </c>
      <c r="Q45" s="15" t="s">
        <v>3</v>
      </c>
      <c r="R45" s="15" t="s">
        <v>5</v>
      </c>
      <c r="S45" s="15"/>
      <c r="T45" s="15"/>
      <c r="U45" s="15" t="s">
        <v>3</v>
      </c>
      <c r="V45" s="15" t="s">
        <v>3</v>
      </c>
      <c r="W45" s="24">
        <v>41</v>
      </c>
      <c r="X45" s="24">
        <v>22</v>
      </c>
      <c r="Y45" s="24">
        <f t="shared" si="0"/>
        <v>60</v>
      </c>
      <c r="Z45" s="24">
        <f t="shared" si="1"/>
        <v>60</v>
      </c>
      <c r="AB45" s="31">
        <v>0.03518518518518519</v>
      </c>
      <c r="AC45" s="31">
        <v>0.09787037037037037</v>
      </c>
      <c r="AD45" s="29">
        <v>0.057638888888888885</v>
      </c>
      <c r="AE45" s="31">
        <f t="shared" si="2"/>
        <v>0.005046296296296292</v>
      </c>
      <c r="AG45" s="1">
        <f>IF($G$5=G45,1,0)+IF($H$5=H45,1,0)+IF($I$5=I45,1,0)+IF($J$5=J45,1,0)+IF($K$5=K45,1,0)+IF($L$5=L45,1,0)+IF($M$5=M45,1,0)+IF($N$5=N45,1,0)+IF($O$5=O45,1,0)+IF($P$5=P45,1,0)+IF($Q$5=Q45,1,0)+IF($R$5=R45,1,0)+IF($U$5=U45,1,0)+IF($V$5=V45,1,0)-2</f>
        <v>3</v>
      </c>
      <c r="AH45" s="1">
        <f t="shared" si="4"/>
        <v>183</v>
      </c>
      <c r="AJ45" s="32"/>
    </row>
    <row r="46" spans="3:34" ht="15">
      <c r="C46" s="1">
        <v>39</v>
      </c>
      <c r="D46" s="25" t="s">
        <v>68</v>
      </c>
      <c r="E46" s="25" t="s">
        <v>26</v>
      </c>
      <c r="F46" s="26">
        <v>0.505555555555548</v>
      </c>
      <c r="G46" s="15" t="s">
        <v>2</v>
      </c>
      <c r="H46" s="15" t="s">
        <v>4</v>
      </c>
      <c r="I46" s="15" t="s">
        <v>4</v>
      </c>
      <c r="J46" s="15" t="s">
        <v>4</v>
      </c>
      <c r="K46" s="15" t="s">
        <v>3</v>
      </c>
      <c r="L46" s="15" t="s">
        <v>2</v>
      </c>
      <c r="M46" s="15" t="s">
        <v>1</v>
      </c>
      <c r="N46" s="15" t="s">
        <v>1</v>
      </c>
      <c r="O46" s="15" t="s">
        <v>4</v>
      </c>
      <c r="P46" s="15" t="s">
        <v>2</v>
      </c>
      <c r="Q46" s="15" t="s">
        <v>2</v>
      </c>
      <c r="R46" s="15" t="s">
        <v>5</v>
      </c>
      <c r="S46" s="15"/>
      <c r="T46" s="15"/>
      <c r="U46" s="15" t="s">
        <v>5</v>
      </c>
      <c r="V46" s="15" t="s">
        <v>3</v>
      </c>
      <c r="W46" s="24">
        <v>50</v>
      </c>
      <c r="X46" s="24">
        <v>28</v>
      </c>
      <c r="Y46" s="24">
        <f t="shared" si="0"/>
        <v>60</v>
      </c>
      <c r="Z46" s="24">
        <f t="shared" si="1"/>
        <v>60</v>
      </c>
      <c r="AA46" s="1"/>
      <c r="AB46" s="28">
        <v>0.024652777777777777</v>
      </c>
      <c r="AC46" s="28">
        <v>0.05428240740740741</v>
      </c>
      <c r="AD46" s="29">
        <v>0.052083333333333336</v>
      </c>
      <c r="AE46" s="31">
        <f t="shared" si="2"/>
        <v>-0.0224537037037037</v>
      </c>
      <c r="AG46" s="1">
        <f>IF($G$5=G46,1,0)+IF($H$5=H46,1,0)+IF($I$5=I46,1,0)+IF($J$5=J46,1,0)+IF($K$5=K46,1,0)+IF($L$5=L46,1,0)+IF($M$5=M46,1,0)+IF($N$5=N46,1,0)+IF($O$5=O46,1,0)+IF($P$5=P46,1,0)+IF($Q$5=Q46,1,0)+IF($R$5=R46,1,0)+IF($U$5=U46,1,0)+IF($V$5=V46,1,0)</f>
        <v>3</v>
      </c>
      <c r="AH46" s="1">
        <f t="shared" si="4"/>
        <v>198</v>
      </c>
    </row>
    <row r="47" spans="1:35" ht="15">
      <c r="A47" s="1">
        <v>3</v>
      </c>
      <c r="B47" s="1" t="s">
        <v>62</v>
      </c>
      <c r="D47" s="25"/>
      <c r="E47" s="25"/>
      <c r="F47" s="26"/>
      <c r="G47" s="15"/>
      <c r="H47" s="33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W47" s="24"/>
      <c r="X47" s="35"/>
      <c r="Y47" s="24"/>
      <c r="Z47" s="24"/>
      <c r="AD47" s="29"/>
      <c r="AE47" s="31"/>
      <c r="AI47" s="3"/>
    </row>
    <row r="48" spans="4:31" ht="15">
      <c r="D48" s="25"/>
      <c r="E48" s="25"/>
      <c r="F48" s="26"/>
      <c r="G48" s="15"/>
      <c r="H48" s="23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W48" s="24"/>
      <c r="X48" s="24"/>
      <c r="Y48" s="24"/>
      <c r="Z48" s="24"/>
      <c r="AA48" s="1"/>
      <c r="AB48" s="1"/>
      <c r="AC48" s="1"/>
      <c r="AD48" s="29"/>
      <c r="AE48" s="31"/>
    </row>
    <row r="49" spans="4:31" ht="15">
      <c r="D49" s="25"/>
      <c r="E49" s="25"/>
      <c r="F49" s="26"/>
      <c r="G49" s="15"/>
      <c r="H49" s="23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W49" s="24"/>
      <c r="X49" s="24"/>
      <c r="Y49" s="24"/>
      <c r="Z49" s="24"/>
      <c r="AA49" s="1"/>
      <c r="AB49" s="1"/>
      <c r="AC49" s="1"/>
      <c r="AD49" s="29"/>
      <c r="AE49" s="31"/>
    </row>
    <row r="50" spans="4:31" ht="15">
      <c r="D50" s="25"/>
      <c r="E50" s="25"/>
      <c r="F50" s="26"/>
      <c r="G50" s="15"/>
      <c r="H50" s="23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W50" s="24"/>
      <c r="X50" s="24"/>
      <c r="Y50" s="24"/>
      <c r="Z50" s="24"/>
      <c r="AA50" s="1"/>
      <c r="AB50" s="1"/>
      <c r="AC50" s="1"/>
      <c r="AD50" s="29"/>
      <c r="AE50" s="31"/>
    </row>
    <row r="51" spans="4:31" ht="15">
      <c r="D51" s="25"/>
      <c r="E51" s="25"/>
      <c r="F51" s="26"/>
      <c r="G51" s="15"/>
      <c r="H51" s="23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W51" s="24"/>
      <c r="X51" s="24"/>
      <c r="Y51" s="24"/>
      <c r="Z51" s="24"/>
      <c r="AA51" s="1"/>
      <c r="AB51" s="1"/>
      <c r="AC51" s="1"/>
      <c r="AD51" s="29"/>
      <c r="AE51" s="31"/>
    </row>
    <row r="52" spans="4:31" ht="15">
      <c r="D52" s="25"/>
      <c r="E52" s="25"/>
      <c r="F52" s="26"/>
      <c r="G52" s="15"/>
      <c r="H52" s="23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W52" s="24"/>
      <c r="X52" s="24"/>
      <c r="Y52" s="24"/>
      <c r="Z52" s="24"/>
      <c r="AA52" s="1"/>
      <c r="AB52" s="1"/>
      <c r="AC52" s="1"/>
      <c r="AD52" s="29"/>
      <c r="AE52" s="31"/>
    </row>
    <row r="53" spans="1:31" ht="12.75">
      <c r="A53" s="1">
        <v>21</v>
      </c>
      <c r="G53" s="22"/>
      <c r="H53" s="23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W53" s="24"/>
      <c r="X53" s="24"/>
      <c r="Y53" s="24"/>
      <c r="Z53" s="24"/>
      <c r="AA53" s="1"/>
      <c r="AB53" s="1"/>
      <c r="AC53" s="1"/>
      <c r="AD53" s="1"/>
      <c r="AE53" s="1"/>
    </row>
    <row r="54" spans="1:32" ht="12.75">
      <c r="A54" s="1">
        <f>A53+1</f>
        <v>22</v>
      </c>
      <c r="G54" s="5"/>
      <c r="H54" s="8"/>
      <c r="U54" s="8"/>
      <c r="V54" s="5"/>
      <c r="Z54" s="8"/>
      <c r="AA54" s="1"/>
      <c r="AB54" s="1"/>
      <c r="AC54" s="1"/>
      <c r="AD54" s="1"/>
      <c r="AE54" s="1"/>
      <c r="AF54" s="8"/>
    </row>
    <row r="55" spans="4:32" ht="12.75">
      <c r="D55" s="36" t="s">
        <v>71</v>
      </c>
      <c r="G55" s="37">
        <f aca="true" t="shared" si="6" ref="G55:R55">COUNTIF(G7:G54,G5)</f>
        <v>5</v>
      </c>
      <c r="H55" s="37">
        <f t="shared" si="6"/>
        <v>21</v>
      </c>
      <c r="I55" s="37">
        <f t="shared" si="6"/>
        <v>21</v>
      </c>
      <c r="J55" s="37">
        <f t="shared" si="6"/>
        <v>32</v>
      </c>
      <c r="K55" s="37">
        <f t="shared" si="6"/>
        <v>3</v>
      </c>
      <c r="L55" s="37">
        <f t="shared" si="6"/>
        <v>15</v>
      </c>
      <c r="M55" s="37">
        <f t="shared" si="6"/>
        <v>29</v>
      </c>
      <c r="N55" s="37">
        <f t="shared" si="6"/>
        <v>9</v>
      </c>
      <c r="O55" s="37">
        <f t="shared" si="6"/>
        <v>25</v>
      </c>
      <c r="P55" s="37">
        <f t="shared" si="6"/>
        <v>20</v>
      </c>
      <c r="Q55" s="37">
        <f t="shared" si="6"/>
        <v>15</v>
      </c>
      <c r="R55" s="37">
        <f t="shared" si="6"/>
        <v>3</v>
      </c>
      <c r="S55" s="37"/>
      <c r="T55" s="37"/>
      <c r="U55" s="38">
        <f>COUNTIF(U7:U54,U5)</f>
        <v>24</v>
      </c>
      <c r="V55" s="38">
        <f>COUNTIF(V7:V54,V5)</f>
        <v>22</v>
      </c>
      <c r="X55" s="39"/>
      <c r="Y55" s="39"/>
      <c r="Z55" s="39"/>
      <c r="AA55" s="1"/>
      <c r="AB55" s="1"/>
      <c r="AC55" s="1"/>
      <c r="AD55" s="1"/>
      <c r="AE55" s="1"/>
      <c r="AF55" s="8"/>
    </row>
    <row r="56" spans="4:32" ht="12.75">
      <c r="D56" s="36" t="s">
        <v>72</v>
      </c>
      <c r="G56" s="40">
        <f aca="true" t="shared" si="7" ref="G56:R56">COUNTA(G7:G54)</f>
        <v>39</v>
      </c>
      <c r="H56" s="40">
        <f t="shared" si="7"/>
        <v>39</v>
      </c>
      <c r="I56" s="40">
        <f t="shared" si="7"/>
        <v>39</v>
      </c>
      <c r="J56" s="40">
        <f t="shared" si="7"/>
        <v>39</v>
      </c>
      <c r="K56" s="40">
        <f t="shared" si="7"/>
        <v>39</v>
      </c>
      <c r="L56" s="40">
        <f t="shared" si="7"/>
        <v>39</v>
      </c>
      <c r="M56" s="40">
        <f t="shared" si="7"/>
        <v>39</v>
      </c>
      <c r="N56" s="40">
        <f t="shared" si="7"/>
        <v>39</v>
      </c>
      <c r="O56" s="40">
        <f t="shared" si="7"/>
        <v>37</v>
      </c>
      <c r="P56" s="40">
        <f t="shared" si="7"/>
        <v>39</v>
      </c>
      <c r="Q56" s="40">
        <f t="shared" si="7"/>
        <v>39</v>
      </c>
      <c r="R56" s="40">
        <f t="shared" si="7"/>
        <v>39</v>
      </c>
      <c r="S56" s="40"/>
      <c r="T56" s="40"/>
      <c r="U56" s="41">
        <f>COUNTA(U7:U54)</f>
        <v>39</v>
      </c>
      <c r="V56" s="41">
        <f>COUNTA(V7:V54)</f>
        <v>39</v>
      </c>
      <c r="X56" s="39"/>
      <c r="Y56" s="39"/>
      <c r="Z56" s="39"/>
      <c r="AA56" s="1"/>
      <c r="AB56" s="1"/>
      <c r="AC56" s="1"/>
      <c r="AD56" s="1"/>
      <c r="AE56" s="1"/>
      <c r="AF56" s="8"/>
    </row>
    <row r="57" spans="4:32" ht="12.75">
      <c r="D57" s="13" t="s">
        <v>73</v>
      </c>
      <c r="G57" s="42">
        <f aca="true" t="shared" si="8" ref="G57:R57">100*(G56-G55)/G56</f>
        <v>87.17948717948718</v>
      </c>
      <c r="H57" s="42">
        <f t="shared" si="8"/>
        <v>46.15384615384615</v>
      </c>
      <c r="I57" s="42">
        <f t="shared" si="8"/>
        <v>46.15384615384615</v>
      </c>
      <c r="J57" s="42">
        <f t="shared" si="8"/>
        <v>17.94871794871795</v>
      </c>
      <c r="K57" s="42">
        <f t="shared" si="8"/>
        <v>92.3076923076923</v>
      </c>
      <c r="L57" s="42">
        <f t="shared" si="8"/>
        <v>61.53846153846154</v>
      </c>
      <c r="M57" s="42">
        <f t="shared" si="8"/>
        <v>25.641025641025642</v>
      </c>
      <c r="N57" s="42">
        <f t="shared" si="8"/>
        <v>76.92307692307692</v>
      </c>
      <c r="O57" s="42">
        <f t="shared" si="8"/>
        <v>32.432432432432435</v>
      </c>
      <c r="P57" s="42">
        <f t="shared" si="8"/>
        <v>48.717948717948715</v>
      </c>
      <c r="Q57" s="42">
        <f t="shared" si="8"/>
        <v>61.53846153846154</v>
      </c>
      <c r="R57" s="42">
        <f t="shared" si="8"/>
        <v>92.3076923076923</v>
      </c>
      <c r="S57" s="42"/>
      <c r="T57" s="42"/>
      <c r="U57" s="43">
        <f>100*(U56-U55)/U56</f>
        <v>38.46153846153846</v>
      </c>
      <c r="V57" s="43">
        <f>100*(V56-V55)/V56</f>
        <v>43.58974358974359</v>
      </c>
      <c r="X57" s="44"/>
      <c r="Y57" s="44"/>
      <c r="Z57" s="44"/>
      <c r="AA57" s="1"/>
      <c r="AB57" s="1"/>
      <c r="AC57" s="1"/>
      <c r="AD57" s="1"/>
      <c r="AE57" s="1"/>
      <c r="AF57" s="8"/>
    </row>
    <row r="58" spans="4:31" ht="12.75">
      <c r="D58" s="45"/>
      <c r="G58" s="46"/>
      <c r="H58" s="46"/>
      <c r="V58" s="47"/>
      <c r="AA58" s="1"/>
      <c r="AB58" s="1"/>
      <c r="AC58" s="1"/>
      <c r="AD58" s="1"/>
      <c r="AE58" s="1"/>
    </row>
    <row r="59" spans="4:31" ht="12.75">
      <c r="D59" s="48"/>
      <c r="G59" s="46"/>
      <c r="H59" s="46"/>
      <c r="V59" s="47"/>
      <c r="AA59" s="1"/>
      <c r="AB59" s="1"/>
      <c r="AC59" s="1"/>
      <c r="AD59" s="1"/>
      <c r="AE59" s="1"/>
    </row>
    <row r="60" spans="4:31" ht="12.75">
      <c r="D60" s="48"/>
      <c r="G60" s="46"/>
      <c r="H60" s="46"/>
      <c r="V60" s="47"/>
      <c r="AA60" s="1"/>
      <c r="AB60" s="1"/>
      <c r="AC60" s="1"/>
      <c r="AD60" s="1"/>
      <c r="AE60" s="1"/>
    </row>
    <row r="61" spans="27:31" ht="12.75">
      <c r="AA61" s="1"/>
      <c r="AB61" s="1"/>
      <c r="AC61" s="1"/>
      <c r="AD61" s="1"/>
      <c r="AE61" s="1"/>
    </row>
    <row r="62" spans="27:31" ht="12.75">
      <c r="AA62" s="1"/>
      <c r="AB62" s="1"/>
      <c r="AC62" s="1"/>
      <c r="AD62" s="1"/>
      <c r="AE62" s="1"/>
    </row>
  </sheetData>
  <sheetProtection/>
  <mergeCells count="2">
    <mergeCell ref="B4:B6"/>
    <mergeCell ref="AI4:AI6"/>
  </mergeCells>
  <conditionalFormatting sqref="AE1:AE65536">
    <cfRule type="cellIs" priority="2" dxfId="4" operator="lessThan" stopIfTrue="1">
      <formula>0</formula>
    </cfRule>
  </conditionalFormatting>
  <conditionalFormatting sqref="G8:V46">
    <cfRule type="cellIs" priority="1" dxfId="5" operator="equal" stopIfTrue="1">
      <formula>G$5</formula>
    </cfRule>
  </conditionalFormatting>
  <printOptions gridLines="1" horizontalCentered="1"/>
  <pageMargins left="0.35433070866141736" right="0.35433070866141736" top="0.1968503937007874" bottom="0.1968503937007874" header="0" footer="0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tabSelected="1" zoomScale="75" zoomScaleNormal="75" zoomScalePageLayoutView="0" workbookViewId="0" topLeftCell="E1">
      <selection activeCell="AJ14" sqref="AJ14"/>
    </sheetView>
  </sheetViews>
  <sheetFormatPr defaultColWidth="9.140625" defaultRowHeight="15"/>
  <cols>
    <col min="1" max="2" width="4.140625" style="1" hidden="1" customWidth="1"/>
    <col min="3" max="3" width="4.140625" style="1" customWidth="1"/>
    <col min="4" max="4" width="25.7109375" style="1" customWidth="1"/>
    <col min="5" max="5" width="6.8515625" style="1" customWidth="1"/>
    <col min="6" max="6" width="9.140625" style="1" customWidth="1"/>
    <col min="7" max="7" width="4.57421875" style="3" customWidth="1"/>
    <col min="8" max="8" width="3.7109375" style="4" customWidth="1"/>
    <col min="9" max="14" width="3.7109375" style="1" customWidth="1"/>
    <col min="15" max="20" width="1.28515625" style="1" customWidth="1"/>
    <col min="21" max="21" width="3.7109375" style="1" customWidth="1"/>
    <col min="22" max="22" width="3.7109375" style="3" customWidth="1"/>
    <col min="23" max="23" width="6.00390625" style="1" customWidth="1"/>
    <col min="24" max="24" width="4.421875" style="1" customWidth="1"/>
    <col min="25" max="26" width="6.00390625" style="1" bestFit="1" customWidth="1"/>
    <col min="27" max="27" width="3.421875" style="0" customWidth="1"/>
    <col min="31" max="31" width="12.421875" style="0" bestFit="1" customWidth="1"/>
    <col min="32" max="32" width="3.28125" style="1" customWidth="1"/>
    <col min="33" max="33" width="6.00390625" style="1" bestFit="1" customWidth="1"/>
    <col min="34" max="34" width="6.421875" style="1" bestFit="1" customWidth="1"/>
    <col min="35" max="35" width="8.00390625" style="1" hidden="1" customWidth="1"/>
    <col min="36" max="36" width="15.28125" style="1" customWidth="1"/>
    <col min="37" max="38" width="9.140625" style="13" customWidth="1"/>
    <col min="39" max="16384" width="9.140625" style="1" customWidth="1"/>
  </cols>
  <sheetData>
    <row r="1" spans="4:22" ht="23.25">
      <c r="D1" s="2" t="s">
        <v>0</v>
      </c>
      <c r="V1" s="5"/>
    </row>
    <row r="2" spans="4:20" ht="21.75" customHeight="1">
      <c r="D2" s="6"/>
      <c r="E2" s="6"/>
      <c r="G2" s="6"/>
      <c r="H2" s="7"/>
      <c r="I2" s="8"/>
      <c r="P2" s="6"/>
      <c r="Q2" s="9"/>
      <c r="R2" s="9"/>
      <c r="S2" s="9"/>
      <c r="T2" s="9"/>
    </row>
    <row r="3" spans="4:20" ht="16.5" customHeight="1">
      <c r="D3" s="7" t="s">
        <v>75</v>
      </c>
      <c r="H3" s="8"/>
      <c r="P3" s="6"/>
      <c r="Q3" s="9"/>
      <c r="R3" s="9"/>
      <c r="S3" s="9"/>
      <c r="T3" s="9"/>
    </row>
    <row r="4" spans="2:36" ht="15" customHeight="1">
      <c r="B4" s="51"/>
      <c r="C4" s="10"/>
      <c r="D4" s="11"/>
      <c r="E4" s="8"/>
      <c r="G4" s="5"/>
      <c r="H4" s="12"/>
      <c r="I4" s="13"/>
      <c r="J4" s="13"/>
      <c r="K4" s="13"/>
      <c r="L4" s="13"/>
      <c r="M4" s="13"/>
      <c r="N4" s="13"/>
      <c r="O4" s="13"/>
      <c r="AG4" s="10"/>
      <c r="AH4" s="14"/>
      <c r="AI4" s="14"/>
      <c r="AJ4" s="49"/>
    </row>
    <row r="5" spans="2:38" ht="15">
      <c r="B5" s="51"/>
      <c r="C5" s="10"/>
      <c r="G5" s="15" t="s">
        <v>1</v>
      </c>
      <c r="H5" s="15" t="s">
        <v>4</v>
      </c>
      <c r="I5" s="16" t="s">
        <v>4</v>
      </c>
      <c r="J5" s="15" t="s">
        <v>4</v>
      </c>
      <c r="K5" s="15" t="s">
        <v>2</v>
      </c>
      <c r="L5" s="16" t="s">
        <v>3</v>
      </c>
      <c r="M5" s="15" t="s">
        <v>2</v>
      </c>
      <c r="N5" s="15" t="s">
        <v>2</v>
      </c>
      <c r="O5" s="16"/>
      <c r="P5" s="15"/>
      <c r="Q5" s="15"/>
      <c r="R5" s="16"/>
      <c r="S5" s="16"/>
      <c r="T5" s="16"/>
      <c r="U5" s="16" t="s">
        <v>4</v>
      </c>
      <c r="V5" s="17" t="s">
        <v>3</v>
      </c>
      <c r="W5" s="18" t="s">
        <v>6</v>
      </c>
      <c r="X5" s="18" t="s">
        <v>6</v>
      </c>
      <c r="Y5" s="18" t="s">
        <v>7</v>
      </c>
      <c r="Z5" s="18" t="s">
        <v>7</v>
      </c>
      <c r="AB5" s="18" t="s">
        <v>8</v>
      </c>
      <c r="AC5" s="18" t="s">
        <v>9</v>
      </c>
      <c r="AD5" s="18" t="s">
        <v>10</v>
      </c>
      <c r="AE5" s="18" t="s">
        <v>11</v>
      </c>
      <c r="AG5" s="19" t="s">
        <v>81</v>
      </c>
      <c r="AH5" s="19" t="s">
        <v>81</v>
      </c>
      <c r="AI5" s="19"/>
      <c r="AJ5" s="50" t="s">
        <v>81</v>
      </c>
      <c r="AK5" s="13" t="s">
        <v>82</v>
      </c>
      <c r="AL5" s="13" t="s">
        <v>83</v>
      </c>
    </row>
    <row r="6" spans="1:37" ht="15">
      <c r="A6" s="19"/>
      <c r="B6" s="51"/>
      <c r="C6" s="10"/>
      <c r="D6" s="19" t="s">
        <v>14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20">
        <v>7</v>
      </c>
      <c r="N6" s="20">
        <v>8</v>
      </c>
      <c r="O6" s="20">
        <v>9</v>
      </c>
      <c r="P6" s="20">
        <v>10</v>
      </c>
      <c r="Q6" s="20">
        <v>11</v>
      </c>
      <c r="R6" s="20">
        <v>12</v>
      </c>
      <c r="S6" s="20"/>
      <c r="T6" s="20"/>
      <c r="U6" s="20" t="s">
        <v>15</v>
      </c>
      <c r="V6" s="21" t="s">
        <v>16</v>
      </c>
      <c r="W6" s="21">
        <v>1</v>
      </c>
      <c r="X6" s="21">
        <v>2</v>
      </c>
      <c r="Y6" s="21">
        <v>1</v>
      </c>
      <c r="Z6" s="21">
        <v>2</v>
      </c>
      <c r="AG6" s="19" t="s">
        <v>17</v>
      </c>
      <c r="AH6" s="19" t="s">
        <v>6</v>
      </c>
      <c r="AI6" s="19"/>
      <c r="AJ6" s="50" t="s">
        <v>85</v>
      </c>
      <c r="AK6" s="13" t="s">
        <v>17</v>
      </c>
    </row>
    <row r="7" spans="7:26" ht="15">
      <c r="G7" s="22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W7" s="24"/>
      <c r="X7" s="24"/>
      <c r="Y7" s="24"/>
      <c r="Z7" s="24"/>
    </row>
    <row r="8" spans="3:38" ht="15">
      <c r="C8" s="1">
        <v>1</v>
      </c>
      <c r="D8" s="25" t="s">
        <v>18</v>
      </c>
      <c r="E8" s="25" t="s">
        <v>19</v>
      </c>
      <c r="F8" s="26">
        <v>0.504166666666659</v>
      </c>
      <c r="G8" s="15" t="s">
        <v>1</v>
      </c>
      <c r="H8" s="15" t="s">
        <v>4</v>
      </c>
      <c r="I8" s="15" t="s">
        <v>4</v>
      </c>
      <c r="J8" s="15" t="s">
        <v>4</v>
      </c>
      <c r="K8" s="15" t="s">
        <v>1</v>
      </c>
      <c r="L8" s="15" t="s">
        <v>3</v>
      </c>
      <c r="M8" s="15" t="s">
        <v>4</v>
      </c>
      <c r="N8" s="15" t="s">
        <v>4</v>
      </c>
      <c r="O8" s="15"/>
      <c r="P8" s="15"/>
      <c r="Q8" s="15"/>
      <c r="R8" s="15"/>
      <c r="S8" s="15"/>
      <c r="T8" s="15"/>
      <c r="U8" s="15" t="s">
        <v>4</v>
      </c>
      <c r="V8" s="15" t="s">
        <v>3</v>
      </c>
      <c r="W8" s="24">
        <v>34</v>
      </c>
      <c r="X8" s="24">
        <v>28</v>
      </c>
      <c r="Y8" s="24">
        <f aca="true" t="shared" si="0" ref="Y8:Y16">IF(U8=U$5,0,60)</f>
        <v>0</v>
      </c>
      <c r="Z8" s="24">
        <f aca="true" t="shared" si="1" ref="Z8:Z16">IF(V8=V$5,0,60)</f>
        <v>0</v>
      </c>
      <c r="AA8" s="1"/>
      <c r="AB8" s="28">
        <v>0.01568287037037037</v>
      </c>
      <c r="AC8" s="28">
        <v>0.03802083333333333</v>
      </c>
      <c r="AD8" s="29">
        <v>0.03125</v>
      </c>
      <c r="AE8">
        <f aca="true" t="shared" si="2" ref="AE8:AE52">AC8-AB8-AD8</f>
        <v>-0.008912037037037041</v>
      </c>
      <c r="AG8" s="1">
        <f>IF($G$5=G8,1,0)+IF($H$5=H8,1,0)+IF($I$5=I8,1,0)+IF($J$5=J8,1,0)+IF($K$5=K8,1,0)+IF($L$5=L8,1,0)+IF($M$5=M8,1,0)+IF($N$5=N8,1,0)+IF($U$5=U8,1,0)+IF($V$5=V8,1,0)</f>
        <v>7</v>
      </c>
      <c r="AH8" s="1">
        <f aca="true" t="shared" si="3" ref="AH8:AH52">SUM(W8:Z8)</f>
        <v>62</v>
      </c>
      <c r="AI8" s="1">
        <f>IF(AH8=0,"",AG8-AH8*0.001)</f>
        <v>6.938</v>
      </c>
      <c r="AJ8" s="1">
        <f>IF(AI8=0,"",RANK(AI8,$AI$8:$AI$52))</f>
        <v>6</v>
      </c>
      <c r="AK8" s="13">
        <f>AG8+'vysledky patek'!AG8</f>
        <v>17</v>
      </c>
      <c r="AL8" s="13">
        <f>AH8+'vysledky patek'!AH8</f>
        <v>100</v>
      </c>
    </row>
    <row r="9" spans="3:38" ht="15">
      <c r="C9" s="1">
        <v>2</v>
      </c>
      <c r="D9" s="25" t="s">
        <v>23</v>
      </c>
      <c r="E9" s="25" t="s">
        <v>24</v>
      </c>
      <c r="F9" s="26">
        <v>0.470833333333331</v>
      </c>
      <c r="G9" s="15" t="s">
        <v>1</v>
      </c>
      <c r="H9" s="15" t="s">
        <v>3</v>
      </c>
      <c r="I9" s="15" t="s">
        <v>4</v>
      </c>
      <c r="J9" s="15" t="s">
        <v>4</v>
      </c>
      <c r="K9" s="15" t="s">
        <v>2</v>
      </c>
      <c r="L9" s="15" t="s">
        <v>3</v>
      </c>
      <c r="M9" s="15" t="s">
        <v>4</v>
      </c>
      <c r="N9" s="15" t="s">
        <v>4</v>
      </c>
      <c r="O9" s="15"/>
      <c r="P9" s="15"/>
      <c r="Q9" s="15"/>
      <c r="R9" s="15"/>
      <c r="S9" s="15"/>
      <c r="T9" s="15"/>
      <c r="U9" s="15" t="s">
        <v>4</v>
      </c>
      <c r="V9" s="15" t="s">
        <v>3</v>
      </c>
      <c r="W9" s="24">
        <v>12</v>
      </c>
      <c r="X9" s="24">
        <v>8</v>
      </c>
      <c r="Y9" s="24">
        <f t="shared" si="0"/>
        <v>0</v>
      </c>
      <c r="Z9" s="24">
        <f t="shared" si="1"/>
        <v>0</v>
      </c>
      <c r="AA9" s="1"/>
      <c r="AB9" s="28">
        <v>0.01840277777777778</v>
      </c>
      <c r="AC9" s="28">
        <v>0.04446759259259259</v>
      </c>
      <c r="AD9" s="29">
        <v>0.03125</v>
      </c>
      <c r="AE9">
        <f t="shared" si="2"/>
        <v>-0.005185185185185185</v>
      </c>
      <c r="AG9" s="1">
        <f>IF($G$5=G9,1,0)+IF($H$5=H9,1,0)+IF($I$5=I9,1,0)+IF($J$5=J9,1,0)+IF($K$5=K9,1,0)+IF($L$5=L9,1,0)+IF($M$5=M9,1,0)+IF($N$5=N9,1,0)+IF($U$5=U9,1,0)+IF($V$5=V9,1,0)</f>
        <v>7</v>
      </c>
      <c r="AH9" s="1">
        <f t="shared" si="3"/>
        <v>20</v>
      </c>
      <c r="AI9" s="1">
        <f aca="true" t="shared" si="4" ref="AI9:AI52">IF(AH9=0,,AG9-AH9*0.001)</f>
        <v>6.98</v>
      </c>
      <c r="AJ9" s="1">
        <f aca="true" t="shared" si="5" ref="AJ9:AJ52">IF(AI9=0,"",RANK(AI9,$AI$8:$AI$52))</f>
        <v>5</v>
      </c>
      <c r="AK9" s="13">
        <f>AG9+'vysledky patek'!AG11</f>
        <v>16</v>
      </c>
      <c r="AL9" s="13">
        <f>AH9+'vysledky patek'!AH11</f>
        <v>45</v>
      </c>
    </row>
    <row r="10" spans="3:38" ht="15">
      <c r="C10" s="1">
        <v>3</v>
      </c>
      <c r="D10" s="25" t="s">
        <v>22</v>
      </c>
      <c r="E10" s="25" t="s">
        <v>19</v>
      </c>
      <c r="F10" s="26">
        <v>0.483333333333329</v>
      </c>
      <c r="G10" s="15" t="s">
        <v>1</v>
      </c>
      <c r="H10" s="15" t="s">
        <v>3</v>
      </c>
      <c r="I10" s="15" t="s">
        <v>4</v>
      </c>
      <c r="J10" s="15" t="s">
        <v>4</v>
      </c>
      <c r="K10" s="15" t="s">
        <v>2</v>
      </c>
      <c r="L10" s="15" t="s">
        <v>1</v>
      </c>
      <c r="M10" s="15" t="s">
        <v>4</v>
      </c>
      <c r="N10" s="15" t="s">
        <v>5</v>
      </c>
      <c r="O10" s="15"/>
      <c r="P10" s="15"/>
      <c r="Q10" s="15"/>
      <c r="R10" s="15"/>
      <c r="S10" s="15"/>
      <c r="T10" s="15"/>
      <c r="U10" s="15" t="s">
        <v>4</v>
      </c>
      <c r="V10" s="15" t="s">
        <v>5</v>
      </c>
      <c r="W10" s="24">
        <v>8</v>
      </c>
      <c r="X10" s="24">
        <v>22</v>
      </c>
      <c r="Y10" s="24">
        <f t="shared" si="0"/>
        <v>0</v>
      </c>
      <c r="Z10" s="24">
        <f t="shared" si="1"/>
        <v>60</v>
      </c>
      <c r="AA10" s="1"/>
      <c r="AB10" s="28">
        <v>0.02326388888888889</v>
      </c>
      <c r="AC10" s="28">
        <v>0.057638888888888885</v>
      </c>
      <c r="AD10" s="29">
        <v>0.03125</v>
      </c>
      <c r="AE10" s="31">
        <f t="shared" si="2"/>
        <v>0.003124999999999996</v>
      </c>
      <c r="AG10" s="1">
        <f>IF($G$5=G10,1,0)+IF($H$5=H10,1,0)+IF($I$5=I10,1,0)+IF($J$5=J10,1,0)+IF($K$5=K10,1,0)+IF($L$5=L10,1,0)+IF($M$5=M10,1,0)+IF($N$5=N10,1,0)+IF($U$5=U10,1,0)+IF($V$5=V10,1,0)-1</f>
        <v>4</v>
      </c>
      <c r="AH10" s="1">
        <f t="shared" si="3"/>
        <v>90</v>
      </c>
      <c r="AI10" s="1">
        <f t="shared" si="4"/>
        <v>3.91</v>
      </c>
      <c r="AJ10" s="1">
        <f t="shared" si="5"/>
        <v>12</v>
      </c>
      <c r="AK10" s="13">
        <f>AG10+'vysledky patek'!AG10</f>
        <v>14</v>
      </c>
      <c r="AL10" s="13">
        <f>AH10+'vysledky patek'!AH10</f>
        <v>140</v>
      </c>
    </row>
    <row r="11" spans="3:38" ht="15">
      <c r="C11" s="1">
        <v>4</v>
      </c>
      <c r="D11" s="25" t="s">
        <v>52</v>
      </c>
      <c r="E11" s="25" t="s">
        <v>49</v>
      </c>
      <c r="F11" s="26">
        <v>0.499999999999993</v>
      </c>
      <c r="G11" s="15" t="s">
        <v>1</v>
      </c>
      <c r="H11" s="15" t="s">
        <v>4</v>
      </c>
      <c r="I11" s="15" t="s">
        <v>4</v>
      </c>
      <c r="J11" s="15" t="s">
        <v>4</v>
      </c>
      <c r="K11" s="15" t="s">
        <v>1</v>
      </c>
      <c r="L11" s="15" t="s">
        <v>3</v>
      </c>
      <c r="M11" s="15" t="s">
        <v>4</v>
      </c>
      <c r="N11" s="15" t="s">
        <v>2</v>
      </c>
      <c r="O11" s="15"/>
      <c r="P11" s="15"/>
      <c r="Q11" s="15"/>
      <c r="R11" s="15"/>
      <c r="S11" s="15"/>
      <c r="T11" s="15"/>
      <c r="U11" s="15" t="s">
        <v>4</v>
      </c>
      <c r="V11" s="15" t="s">
        <v>3</v>
      </c>
      <c r="W11" s="24">
        <v>18</v>
      </c>
      <c r="X11" s="24">
        <v>15</v>
      </c>
      <c r="Y11" s="24">
        <f t="shared" si="0"/>
        <v>0</v>
      </c>
      <c r="Z11" s="24">
        <f t="shared" si="1"/>
        <v>0</v>
      </c>
      <c r="AA11" s="1"/>
      <c r="AB11" s="28">
        <v>0.020023148148148148</v>
      </c>
      <c r="AC11" s="28">
        <v>0.033368055555555554</v>
      </c>
      <c r="AD11" s="29">
        <v>0.03125</v>
      </c>
      <c r="AE11" s="31">
        <f t="shared" si="2"/>
        <v>-0.017905092592592594</v>
      </c>
      <c r="AG11" s="1">
        <f>IF($G$5=G11,1,0)+IF($H$5=H11,1,0)+IF($I$5=I11,1,0)+IF($J$5=J11,1,0)+IF($K$5=K11,1,0)+IF($L$5=L11,1,0)+IF($M$5=M11,1,0)+IF($N$5=N11,1,0)+IF($U$5=U11,1,0)+IF($V$5=V11,1,0)</f>
        <v>8</v>
      </c>
      <c r="AH11" s="1">
        <f t="shared" si="3"/>
        <v>33</v>
      </c>
      <c r="AI11" s="1">
        <f t="shared" si="4"/>
        <v>7.967</v>
      </c>
      <c r="AJ11" s="1">
        <f t="shared" si="5"/>
        <v>1</v>
      </c>
      <c r="AK11" s="13">
        <f>AG11+'vysledky patek'!AG32</f>
        <v>13</v>
      </c>
      <c r="AL11" s="13">
        <f>AH11+'vysledky patek'!AH32</f>
        <v>134</v>
      </c>
    </row>
    <row r="12" spans="3:38" ht="15">
      <c r="C12" s="1">
        <v>5</v>
      </c>
      <c r="D12" s="25" t="s">
        <v>38</v>
      </c>
      <c r="E12" s="25" t="s">
        <v>39</v>
      </c>
      <c r="F12" s="26">
        <v>0.468055555555554</v>
      </c>
      <c r="G12" s="15" t="s">
        <v>1</v>
      </c>
      <c r="H12" s="15" t="s">
        <v>4</v>
      </c>
      <c r="I12" s="15" t="s">
        <v>4</v>
      </c>
      <c r="J12" s="15" t="s">
        <v>4</v>
      </c>
      <c r="K12" s="15" t="s">
        <v>5</v>
      </c>
      <c r="L12" s="15" t="s">
        <v>3</v>
      </c>
      <c r="M12" s="15" t="s">
        <v>4</v>
      </c>
      <c r="N12" s="15" t="s">
        <v>5</v>
      </c>
      <c r="O12" s="15"/>
      <c r="P12" s="15"/>
      <c r="Q12" s="15"/>
      <c r="R12" s="15"/>
      <c r="S12" s="15"/>
      <c r="T12" s="15"/>
      <c r="U12" s="15" t="s">
        <v>4</v>
      </c>
      <c r="V12" s="15" t="s">
        <v>2</v>
      </c>
      <c r="W12" s="24">
        <v>25</v>
      </c>
      <c r="X12" s="24">
        <v>30</v>
      </c>
      <c r="Y12" s="24">
        <f t="shared" si="0"/>
        <v>0</v>
      </c>
      <c r="Z12" s="24">
        <f t="shared" si="1"/>
        <v>60</v>
      </c>
      <c r="AA12" s="1"/>
      <c r="AB12" s="28">
        <v>0.01273148148148148</v>
      </c>
      <c r="AC12" s="28">
        <v>0.04055555555555555</v>
      </c>
      <c r="AD12" s="29">
        <v>0.03125</v>
      </c>
      <c r="AE12" s="31">
        <f t="shared" si="2"/>
        <v>-0.0034259259259259295</v>
      </c>
      <c r="AG12" s="1">
        <f>IF($G$5=G12,1,0)+IF($H$5=H12,1,0)+IF($I$5=I12,1,0)+IF($J$5=J12,1,0)+IF($K$5=K12,1,0)+IF($L$5=L12,1,0)+IF($M$5=M12,1,0)+IF($N$5=N12,1,0)+IF($U$5=U12,1,0)+IF($V$5=V12,1,0)</f>
        <v>6</v>
      </c>
      <c r="AH12" s="1">
        <f t="shared" si="3"/>
        <v>115</v>
      </c>
      <c r="AI12" s="1">
        <f t="shared" si="4"/>
        <v>5.885</v>
      </c>
      <c r="AJ12" s="1">
        <f t="shared" si="5"/>
        <v>9</v>
      </c>
      <c r="AK12" s="13">
        <f>AG12+'vysledky patek'!AG22</f>
        <v>13</v>
      </c>
      <c r="AL12" s="13">
        <f>AH12+'vysledky patek'!AH22</f>
        <v>157</v>
      </c>
    </row>
    <row r="13" spans="1:38" ht="15">
      <c r="A13" s="1">
        <f>A12+1</f>
        <v>1</v>
      </c>
      <c r="C13" s="1">
        <v>6</v>
      </c>
      <c r="D13" s="25" t="s">
        <v>32</v>
      </c>
      <c r="E13" s="25" t="s">
        <v>19</v>
      </c>
      <c r="F13" s="26">
        <v>0.463888888888888</v>
      </c>
      <c r="G13" s="15" t="s">
        <v>3</v>
      </c>
      <c r="H13" s="15" t="s">
        <v>4</v>
      </c>
      <c r="I13" s="15" t="s">
        <v>4</v>
      </c>
      <c r="J13" s="15" t="s">
        <v>1</v>
      </c>
      <c r="K13" s="15" t="s">
        <v>1</v>
      </c>
      <c r="L13" s="15" t="s">
        <v>2</v>
      </c>
      <c r="M13" s="15" t="s">
        <v>2</v>
      </c>
      <c r="N13" s="15" t="s">
        <v>5</v>
      </c>
      <c r="O13" s="15"/>
      <c r="P13" s="15"/>
      <c r="Q13" s="15"/>
      <c r="R13" s="15"/>
      <c r="S13" s="15"/>
      <c r="T13" s="15"/>
      <c r="U13" s="15" t="s">
        <v>3</v>
      </c>
      <c r="V13" s="15" t="s">
        <v>3</v>
      </c>
      <c r="W13" s="24">
        <v>32</v>
      </c>
      <c r="X13" s="24">
        <v>36</v>
      </c>
      <c r="Y13" s="24">
        <f t="shared" si="0"/>
        <v>60</v>
      </c>
      <c r="Z13" s="24">
        <f t="shared" si="1"/>
        <v>0</v>
      </c>
      <c r="AB13" s="31">
        <v>0.021875</v>
      </c>
      <c r="AC13" s="31">
        <v>0.04699074074074074</v>
      </c>
      <c r="AD13" s="29">
        <v>0.03125</v>
      </c>
      <c r="AE13" s="31">
        <f t="shared" si="2"/>
        <v>-0.006134259259259256</v>
      </c>
      <c r="AG13" s="1">
        <f>IF($G$5=G13,1,0)+IF($H$5=H13,1,0)+IF($I$5=I13,1,0)+IF($J$5=J13,1,0)+IF($K$5=K13,1,0)+IF($L$5=L13,1,0)+IF($M$5=M13,1,0)+IF($N$5=N13,1,0)+IF($U$5=U13,1,0)+IF($V$5=V13,1,0)</f>
        <v>4</v>
      </c>
      <c r="AH13" s="1">
        <f t="shared" si="3"/>
        <v>128</v>
      </c>
      <c r="AI13" s="1">
        <f t="shared" si="4"/>
        <v>3.872</v>
      </c>
      <c r="AJ13" s="1">
        <f t="shared" si="5"/>
        <v>14</v>
      </c>
      <c r="AK13" s="13">
        <f>AG13+'vysledky patek'!AG16</f>
        <v>13</v>
      </c>
      <c r="AL13" s="13">
        <f>AH13+'vysledky patek'!AH16</f>
        <v>220</v>
      </c>
    </row>
    <row r="14" spans="3:38" ht="15">
      <c r="C14" s="1">
        <v>7</v>
      </c>
      <c r="D14" s="25" t="s">
        <v>44</v>
      </c>
      <c r="E14" s="25" t="s">
        <v>45</v>
      </c>
      <c r="F14" s="26">
        <v>0.481944444444441</v>
      </c>
      <c r="G14" s="15" t="s">
        <v>3</v>
      </c>
      <c r="H14" s="15" t="s">
        <v>4</v>
      </c>
      <c r="I14" s="15" t="s">
        <v>4</v>
      </c>
      <c r="J14" s="15" t="s">
        <v>4</v>
      </c>
      <c r="K14" s="15" t="s">
        <v>2</v>
      </c>
      <c r="L14" s="15" t="s">
        <v>3</v>
      </c>
      <c r="M14" s="15" t="s">
        <v>2</v>
      </c>
      <c r="N14" s="15" t="s">
        <v>2</v>
      </c>
      <c r="O14" s="15"/>
      <c r="P14" s="15"/>
      <c r="Q14" s="15"/>
      <c r="R14" s="15"/>
      <c r="S14" s="15"/>
      <c r="T14" s="15"/>
      <c r="U14" s="15" t="s">
        <v>2</v>
      </c>
      <c r="V14" s="15" t="s">
        <v>2</v>
      </c>
      <c r="W14" s="24">
        <v>40</v>
      </c>
      <c r="X14" s="24">
        <v>35</v>
      </c>
      <c r="Y14" s="24">
        <f t="shared" si="0"/>
        <v>60</v>
      </c>
      <c r="Z14" s="24">
        <f t="shared" si="1"/>
        <v>60</v>
      </c>
      <c r="AA14" s="1"/>
      <c r="AB14" s="28">
        <v>0.011631944444444445</v>
      </c>
      <c r="AC14" s="28">
        <v>0.03398148148148148</v>
      </c>
      <c r="AD14" s="29">
        <v>0.03125</v>
      </c>
      <c r="AE14" s="31">
        <f t="shared" si="2"/>
        <v>-0.008900462962962964</v>
      </c>
      <c r="AG14" s="1">
        <f>IF($G$5=G14,1,0)+IF($H$5=H14,1,0)+IF($I$5=I14,1,0)+IF($J$5=J14,1,0)+IF($K$5=K14,1,0)+IF($L$5=L14,1,0)+IF($M$5=M14,1,0)+IF($N$5=N14,1,0)+IF($U$5=U14,1,0)+IF($V$5=V14,1,0)</f>
        <v>7</v>
      </c>
      <c r="AH14" s="1">
        <f t="shared" si="3"/>
        <v>195</v>
      </c>
      <c r="AI14" s="1">
        <f t="shared" si="4"/>
        <v>6.805</v>
      </c>
      <c r="AJ14" s="1">
        <f t="shared" si="5"/>
        <v>7</v>
      </c>
      <c r="AK14" s="13">
        <f>AG14+'vysledky patek'!AG26</f>
        <v>13</v>
      </c>
      <c r="AL14" s="13">
        <f>AH14+'vysledky patek'!AH26</f>
        <v>298</v>
      </c>
    </row>
    <row r="15" spans="3:38" ht="15">
      <c r="C15" s="1">
        <v>8</v>
      </c>
      <c r="D15" s="25" t="s">
        <v>60</v>
      </c>
      <c r="E15" s="25" t="s">
        <v>84</v>
      </c>
      <c r="F15" s="26">
        <v>0.47222222222222</v>
      </c>
      <c r="G15" s="15" t="s">
        <v>1</v>
      </c>
      <c r="H15" s="15" t="s">
        <v>4</v>
      </c>
      <c r="I15" s="15" t="s">
        <v>4</v>
      </c>
      <c r="J15" s="15" t="s">
        <v>4</v>
      </c>
      <c r="K15" s="15" t="s">
        <v>2</v>
      </c>
      <c r="L15" s="15" t="s">
        <v>2</v>
      </c>
      <c r="M15" s="15" t="s">
        <v>2</v>
      </c>
      <c r="N15" s="15" t="s">
        <v>5</v>
      </c>
      <c r="O15" s="15"/>
      <c r="P15" s="15"/>
      <c r="Q15" s="15"/>
      <c r="R15" s="15"/>
      <c r="S15" s="15"/>
      <c r="T15" s="15"/>
      <c r="U15" s="15" t="s">
        <v>4</v>
      </c>
      <c r="V15" s="15" t="s">
        <v>3</v>
      </c>
      <c r="W15" s="24">
        <v>15</v>
      </c>
      <c r="X15" s="24">
        <v>40</v>
      </c>
      <c r="Y15" s="24">
        <f t="shared" si="0"/>
        <v>0</v>
      </c>
      <c r="Z15" s="24">
        <f t="shared" si="1"/>
        <v>0</v>
      </c>
      <c r="AA15" s="1"/>
      <c r="AB15" s="28">
        <v>0.0038194444444444443</v>
      </c>
      <c r="AC15" s="28">
        <v>0.03758101851851852</v>
      </c>
      <c r="AD15" s="29">
        <v>0.034722222222222224</v>
      </c>
      <c r="AE15" s="31">
        <f t="shared" si="2"/>
        <v>-0.000960648148148148</v>
      </c>
      <c r="AG15" s="1">
        <f>IF($G$5=G15,1,0)+IF($H$5=H15,1,0)+IF($I$5=I15,1,0)+IF($J$5=J15,1,0)+IF($K$5=K15,1,0)+IF($L$5=L15,1,0)+IF($M$5=M15,1,0)+IF($N$5=N15,1,0)+IF($U$5=U15,1,0)+IF($V$5=V15,1,0)</f>
        <v>8</v>
      </c>
      <c r="AH15" s="1">
        <f t="shared" si="3"/>
        <v>55</v>
      </c>
      <c r="AI15" s="1">
        <f t="shared" si="4"/>
        <v>7.945</v>
      </c>
      <c r="AJ15" s="1">
        <f t="shared" si="5"/>
        <v>2</v>
      </c>
      <c r="AK15" s="13">
        <f>AG15+'vysledky patek'!AG39</f>
        <v>12</v>
      </c>
      <c r="AL15" s="13">
        <f>AH15+'vysledky patek'!AH39</f>
        <v>162</v>
      </c>
    </row>
    <row r="16" spans="3:38" ht="15">
      <c r="C16" s="1">
        <v>9</v>
      </c>
      <c r="D16" s="25" t="s">
        <v>40</v>
      </c>
      <c r="E16" s="25" t="s">
        <v>84</v>
      </c>
      <c r="F16" s="26">
        <v>0.494444444444439</v>
      </c>
      <c r="G16" s="15" t="s">
        <v>1</v>
      </c>
      <c r="H16" s="15" t="s">
        <v>3</v>
      </c>
      <c r="I16" s="15" t="s">
        <v>4</v>
      </c>
      <c r="J16" s="15" t="s">
        <v>4</v>
      </c>
      <c r="K16" s="15" t="s">
        <v>1</v>
      </c>
      <c r="L16" s="15" t="s">
        <v>2</v>
      </c>
      <c r="M16" s="15" t="s">
        <v>2</v>
      </c>
      <c r="N16" s="15" t="s">
        <v>5</v>
      </c>
      <c r="O16" s="15"/>
      <c r="P16" s="15"/>
      <c r="Q16" s="15"/>
      <c r="R16" s="15"/>
      <c r="S16" s="15"/>
      <c r="T16" s="15"/>
      <c r="U16" s="15" t="s">
        <v>4</v>
      </c>
      <c r="V16" s="15" t="s">
        <v>3</v>
      </c>
      <c r="W16" s="24">
        <v>20</v>
      </c>
      <c r="X16" s="24">
        <v>18</v>
      </c>
      <c r="Y16" s="24">
        <f t="shared" si="0"/>
        <v>0</v>
      </c>
      <c r="Z16" s="24">
        <f t="shared" si="1"/>
        <v>0</v>
      </c>
      <c r="AA16" s="1"/>
      <c r="AB16" s="30">
        <v>0.005729166666666667</v>
      </c>
      <c r="AC16" s="30">
        <v>0.04344907407407408</v>
      </c>
      <c r="AD16" s="29">
        <v>0.034722222222222224</v>
      </c>
      <c r="AE16" s="31">
        <f t="shared" si="2"/>
        <v>0.0029976851851851866</v>
      </c>
      <c r="AG16" s="1">
        <f>IF($G$5=G16,1,0)+IF($H$5=H16,1,0)+IF($I$5=I16,1,0)+IF($J$5=J16,1,0)+IF($K$5=K16,1,0)+IF($L$5=L16,1,0)+IF($M$5=M16,1,0)+IF($N$5=N16,1,0)+IF($U$5=U16,1,0)+IF($V$5=V16,1,0)-1</f>
        <v>5</v>
      </c>
      <c r="AH16" s="1">
        <f t="shared" si="3"/>
        <v>38</v>
      </c>
      <c r="AI16" s="1">
        <f t="shared" si="4"/>
        <v>4.962</v>
      </c>
      <c r="AJ16" s="1">
        <f t="shared" si="5"/>
        <v>10</v>
      </c>
      <c r="AK16" s="13">
        <f>AG16+'vysledky patek'!AG23</f>
        <v>11</v>
      </c>
      <c r="AL16" s="13">
        <f>AH16+'vysledky patek'!AH23</f>
        <v>61</v>
      </c>
    </row>
    <row r="17" spans="3:38" ht="15">
      <c r="C17" s="1">
        <v>10</v>
      </c>
      <c r="D17" s="25" t="s">
        <v>20</v>
      </c>
      <c r="E17" s="25" t="s">
        <v>21</v>
      </c>
      <c r="F17" s="26">
        <v>0.518055555555548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24"/>
      <c r="X17" s="24"/>
      <c r="Y17" s="24"/>
      <c r="Z17" s="24"/>
      <c r="AA17" s="1"/>
      <c r="AB17" s="30"/>
      <c r="AC17" s="28"/>
      <c r="AD17" s="29">
        <v>0.03125</v>
      </c>
      <c r="AE17" s="31">
        <f t="shared" si="2"/>
        <v>-0.03125</v>
      </c>
      <c r="AG17" s="1">
        <f aca="true" t="shared" si="6" ref="AG17:AG40">IF($G$5=G17,1,0)+IF($H$5=H17,1,0)+IF($I$5=I17,1,0)+IF($J$5=J17,1,0)+IF($K$5=K17,1,0)+IF($L$5=L17,1,0)+IF($M$5=M17,1,0)+IF($N$5=N17,1,0)+IF($U$5=U17,1,0)+IF($V$5=V17,1,0)</f>
        <v>0</v>
      </c>
      <c r="AH17" s="1">
        <f t="shared" si="3"/>
        <v>0</v>
      </c>
      <c r="AI17" s="1">
        <f t="shared" si="4"/>
        <v>0</v>
      </c>
      <c r="AJ17" s="1">
        <f t="shared" si="5"/>
      </c>
      <c r="AK17" s="13">
        <f>AG17+'vysledky patek'!AG9</f>
        <v>10</v>
      </c>
      <c r="AL17" s="13">
        <f>AH17+'vysledky patek'!AH9</f>
        <v>44</v>
      </c>
    </row>
    <row r="18" spans="1:38" ht="15">
      <c r="A18" s="1">
        <f>A17+1</f>
        <v>1</v>
      </c>
      <c r="B18" s="1" t="s">
        <v>62</v>
      </c>
      <c r="C18" s="1">
        <v>11</v>
      </c>
      <c r="D18" s="25" t="s">
        <v>63</v>
      </c>
      <c r="E18" s="25" t="s">
        <v>45</v>
      </c>
      <c r="F18" s="26">
        <v>0.4583333333333333</v>
      </c>
      <c r="G18" s="15" t="s">
        <v>1</v>
      </c>
      <c r="H18" s="15" t="s">
        <v>3</v>
      </c>
      <c r="I18" s="15" t="s">
        <v>4</v>
      </c>
      <c r="J18" s="15" t="s">
        <v>1</v>
      </c>
      <c r="K18" s="15" t="s">
        <v>2</v>
      </c>
      <c r="L18" s="15" t="s">
        <v>2</v>
      </c>
      <c r="M18" s="15" t="s">
        <v>2</v>
      </c>
      <c r="N18" s="15" t="s">
        <v>5</v>
      </c>
      <c r="O18" s="15"/>
      <c r="P18" s="15"/>
      <c r="Q18" s="15"/>
      <c r="R18" s="15"/>
      <c r="S18" s="15"/>
      <c r="T18" s="15"/>
      <c r="U18" s="15" t="s">
        <v>4</v>
      </c>
      <c r="V18" s="15" t="s">
        <v>3</v>
      </c>
      <c r="W18" s="24">
        <v>17</v>
      </c>
      <c r="X18" s="24">
        <v>18</v>
      </c>
      <c r="Y18" s="24">
        <f>IF(U18=U$5,0,60)</f>
        <v>0</v>
      </c>
      <c r="Z18" s="24">
        <f>IF(V18=V$5,0,60)</f>
        <v>0</v>
      </c>
      <c r="AB18" s="29">
        <v>0.002546296296296296</v>
      </c>
      <c r="AC18" s="31">
        <v>0.03347222222222222</v>
      </c>
      <c r="AD18" s="29">
        <v>0.03125</v>
      </c>
      <c r="AE18" s="31">
        <f t="shared" si="2"/>
        <v>-0.00032407407407407385</v>
      </c>
      <c r="AG18" s="1">
        <f t="shared" si="6"/>
        <v>6</v>
      </c>
      <c r="AH18" s="1">
        <f t="shared" si="3"/>
        <v>35</v>
      </c>
      <c r="AI18" s="1">
        <f t="shared" si="4"/>
        <v>5.965</v>
      </c>
      <c r="AJ18" s="1">
        <f t="shared" si="5"/>
        <v>8</v>
      </c>
      <c r="AK18" s="13">
        <f>AG18+'vysledky patek'!AG41</f>
        <v>10</v>
      </c>
      <c r="AL18" s="13">
        <f>AH18+'vysledky patek'!AH41</f>
        <v>211</v>
      </c>
    </row>
    <row r="19" spans="3:38" ht="15">
      <c r="C19" s="1">
        <v>12</v>
      </c>
      <c r="D19" s="25" t="s">
        <v>25</v>
      </c>
      <c r="E19" s="25" t="s">
        <v>26</v>
      </c>
      <c r="F19" s="26">
        <v>0.476388888888886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24"/>
      <c r="X19" s="27"/>
      <c r="Y19" s="24"/>
      <c r="Z19" s="24"/>
      <c r="AA19" s="1"/>
      <c r="AB19" s="28"/>
      <c r="AC19" s="28"/>
      <c r="AD19" s="29">
        <v>0.03125</v>
      </c>
      <c r="AE19" s="31">
        <f t="shared" si="2"/>
        <v>-0.03125</v>
      </c>
      <c r="AG19" s="1">
        <f t="shared" si="6"/>
        <v>0</v>
      </c>
      <c r="AH19" s="1">
        <f t="shared" si="3"/>
        <v>0</v>
      </c>
      <c r="AI19" s="1">
        <f t="shared" si="4"/>
        <v>0</v>
      </c>
      <c r="AJ19" s="1">
        <f t="shared" si="5"/>
      </c>
      <c r="AK19" s="13">
        <f>AG19+'vysledky patek'!AG12</f>
        <v>9</v>
      </c>
      <c r="AL19" s="13">
        <f>AH19+'vysledky patek'!AH12</f>
        <v>45</v>
      </c>
    </row>
    <row r="20" spans="3:38" ht="15">
      <c r="C20" s="1">
        <v>13</v>
      </c>
      <c r="D20" s="25" t="s">
        <v>27</v>
      </c>
      <c r="E20" s="25" t="s">
        <v>28</v>
      </c>
      <c r="F20" s="26">
        <v>0.511111111111103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24"/>
      <c r="X20" s="24"/>
      <c r="Y20" s="24"/>
      <c r="Z20" s="24"/>
      <c r="AA20" s="1"/>
      <c r="AB20" s="28"/>
      <c r="AC20" s="28"/>
      <c r="AD20" s="29">
        <v>0.03125</v>
      </c>
      <c r="AE20">
        <f t="shared" si="2"/>
        <v>-0.03125</v>
      </c>
      <c r="AG20" s="1">
        <f t="shared" si="6"/>
        <v>0</v>
      </c>
      <c r="AH20" s="1">
        <f t="shared" si="3"/>
        <v>0</v>
      </c>
      <c r="AI20" s="1">
        <f t="shared" si="4"/>
        <v>0</v>
      </c>
      <c r="AJ20" s="1">
        <f t="shared" si="5"/>
      </c>
      <c r="AK20" s="13">
        <f>AG20+'vysledky patek'!AG13</f>
        <v>9</v>
      </c>
      <c r="AL20" s="13">
        <f>AH20+'vysledky patek'!AH13</f>
        <v>46</v>
      </c>
    </row>
    <row r="21" spans="3:38" ht="15">
      <c r="C21" s="1">
        <v>14</v>
      </c>
      <c r="D21" s="25" t="s">
        <v>29</v>
      </c>
      <c r="E21" s="25" t="s">
        <v>28</v>
      </c>
      <c r="F21" s="26">
        <v>0.479166666666663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24"/>
      <c r="X21" s="24"/>
      <c r="Y21" s="24"/>
      <c r="Z21" s="24"/>
      <c r="AA21" s="1"/>
      <c r="AB21" s="28"/>
      <c r="AC21" s="28"/>
      <c r="AD21" s="29">
        <v>0.03125</v>
      </c>
      <c r="AE21" s="31">
        <f t="shared" si="2"/>
        <v>-0.03125</v>
      </c>
      <c r="AG21" s="1">
        <f t="shared" si="6"/>
        <v>0</v>
      </c>
      <c r="AH21" s="1">
        <f t="shared" si="3"/>
        <v>0</v>
      </c>
      <c r="AI21" s="1">
        <f t="shared" si="4"/>
        <v>0</v>
      </c>
      <c r="AJ21" s="1">
        <f t="shared" si="5"/>
      </c>
      <c r="AK21" s="13">
        <f>AG21+'vysledky patek'!AG14</f>
        <v>9</v>
      </c>
      <c r="AL21" s="13">
        <f>AH21+'vysledky patek'!AH14</f>
        <v>58</v>
      </c>
    </row>
    <row r="22" spans="3:38" ht="15">
      <c r="C22" s="1">
        <v>15</v>
      </c>
      <c r="D22" s="25" t="s">
        <v>30</v>
      </c>
      <c r="E22" s="25" t="s">
        <v>31</v>
      </c>
      <c r="F22" s="26">
        <v>0.488888888888884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24"/>
      <c r="X22" s="24"/>
      <c r="Y22" s="24"/>
      <c r="Z22" s="24"/>
      <c r="AA22" s="1"/>
      <c r="AB22" s="28"/>
      <c r="AC22" s="28"/>
      <c r="AD22" s="29">
        <v>0.03125</v>
      </c>
      <c r="AE22" s="31">
        <f t="shared" si="2"/>
        <v>-0.03125</v>
      </c>
      <c r="AG22" s="1">
        <f t="shared" si="6"/>
        <v>0</v>
      </c>
      <c r="AH22" s="1">
        <f t="shared" si="3"/>
        <v>0</v>
      </c>
      <c r="AI22" s="1">
        <f t="shared" si="4"/>
        <v>0</v>
      </c>
      <c r="AJ22" s="1">
        <f t="shared" si="5"/>
      </c>
      <c r="AK22" s="13">
        <f>AG22+'vysledky patek'!AG15</f>
        <v>9</v>
      </c>
      <c r="AL22" s="13">
        <f>AH22+'vysledky patek'!AH15</f>
        <v>82</v>
      </c>
    </row>
    <row r="23" spans="3:38" ht="15">
      <c r="C23" s="1">
        <v>16</v>
      </c>
      <c r="D23" s="25" t="s">
        <v>48</v>
      </c>
      <c r="E23" s="25" t="s">
        <v>49</v>
      </c>
      <c r="F23" s="26">
        <v>0.513888888888881</v>
      </c>
      <c r="G23" s="15" t="s">
        <v>1</v>
      </c>
      <c r="H23" s="15" t="s">
        <v>3</v>
      </c>
      <c r="I23" s="15" t="s">
        <v>4</v>
      </c>
      <c r="J23" s="15" t="s">
        <v>3</v>
      </c>
      <c r="K23" s="15" t="s">
        <v>2</v>
      </c>
      <c r="L23" s="15" t="s">
        <v>2</v>
      </c>
      <c r="M23" s="15" t="s">
        <v>4</v>
      </c>
      <c r="N23" s="15" t="s">
        <v>5</v>
      </c>
      <c r="O23" s="15"/>
      <c r="P23" s="15"/>
      <c r="Q23" s="15"/>
      <c r="R23" s="15"/>
      <c r="S23" s="15"/>
      <c r="T23" s="15"/>
      <c r="U23" s="15" t="s">
        <v>4</v>
      </c>
      <c r="V23" s="15" t="s">
        <v>4</v>
      </c>
      <c r="W23" s="24">
        <v>24</v>
      </c>
      <c r="X23" s="24">
        <v>21</v>
      </c>
      <c r="Y23" s="24">
        <f>IF(U23=U$5,0,60)</f>
        <v>0</v>
      </c>
      <c r="Z23" s="24">
        <f>IF(V23=V$5,0,60)</f>
        <v>60</v>
      </c>
      <c r="AA23" s="1"/>
      <c r="AB23" s="28">
        <v>0.04085648148148149</v>
      </c>
      <c r="AC23" s="28">
        <v>0.06564814814814814</v>
      </c>
      <c r="AD23" s="29">
        <v>0.03125</v>
      </c>
      <c r="AE23" s="31">
        <f t="shared" si="2"/>
        <v>-0.006458333333333351</v>
      </c>
      <c r="AG23" s="1">
        <f t="shared" si="6"/>
        <v>4</v>
      </c>
      <c r="AH23" s="1">
        <f t="shared" si="3"/>
        <v>105</v>
      </c>
      <c r="AI23" s="1">
        <f t="shared" si="4"/>
        <v>3.895</v>
      </c>
      <c r="AJ23" s="1">
        <f t="shared" si="5"/>
        <v>13</v>
      </c>
      <c r="AK23" s="13">
        <f>AG23+'vysledky patek'!AG29</f>
        <v>9</v>
      </c>
      <c r="AL23" s="13">
        <f>AH23+'vysledky patek'!AH29</f>
        <v>142</v>
      </c>
    </row>
    <row r="24" spans="3:38" ht="15">
      <c r="C24" s="1">
        <v>17</v>
      </c>
      <c r="D24" s="25" t="s">
        <v>33</v>
      </c>
      <c r="E24" s="25" t="s">
        <v>26</v>
      </c>
      <c r="F24" s="26">
        <v>0.487499999999995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24"/>
      <c r="X24" s="24"/>
      <c r="Y24" s="24"/>
      <c r="Z24" s="24"/>
      <c r="AA24" s="1"/>
      <c r="AB24" s="28"/>
      <c r="AC24" s="28"/>
      <c r="AD24" s="29">
        <v>0.03125</v>
      </c>
      <c r="AE24" s="31">
        <f t="shared" si="2"/>
        <v>-0.03125</v>
      </c>
      <c r="AG24" s="1">
        <f t="shared" si="6"/>
        <v>0</v>
      </c>
      <c r="AH24" s="1">
        <f t="shared" si="3"/>
        <v>0</v>
      </c>
      <c r="AI24" s="1">
        <f t="shared" si="4"/>
        <v>0</v>
      </c>
      <c r="AJ24" s="1">
        <f t="shared" si="5"/>
      </c>
      <c r="AK24" s="13">
        <f>AG24+'vysledky patek'!AG17</f>
        <v>8</v>
      </c>
      <c r="AL24" s="13">
        <f>AH24+'vysledky patek'!AH17</f>
        <v>18</v>
      </c>
    </row>
    <row r="25" spans="3:38" ht="15">
      <c r="C25" s="1">
        <v>18</v>
      </c>
      <c r="D25" s="25" t="s">
        <v>34</v>
      </c>
      <c r="E25" s="25"/>
      <c r="F25" s="26">
        <v>0.516666666666659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24"/>
      <c r="X25" s="24"/>
      <c r="Y25" s="24"/>
      <c r="Z25" s="24"/>
      <c r="AA25" s="1"/>
      <c r="AB25" s="28"/>
      <c r="AC25" s="28"/>
      <c r="AD25" s="29">
        <v>0.03125</v>
      </c>
      <c r="AE25" s="31">
        <f t="shared" si="2"/>
        <v>-0.03125</v>
      </c>
      <c r="AG25" s="1">
        <f t="shared" si="6"/>
        <v>0</v>
      </c>
      <c r="AH25" s="1">
        <f t="shared" si="3"/>
        <v>0</v>
      </c>
      <c r="AI25" s="1">
        <f t="shared" si="4"/>
        <v>0</v>
      </c>
      <c r="AJ25" s="1">
        <f t="shared" si="5"/>
      </c>
      <c r="AK25" s="13">
        <f>AG25+'vysledky patek'!AG18</f>
        <v>8</v>
      </c>
      <c r="AL25" s="13">
        <f>AH25+'vysledky patek'!AH18</f>
        <v>138</v>
      </c>
    </row>
    <row r="26" spans="3:38" ht="15">
      <c r="C26" s="1">
        <v>19</v>
      </c>
      <c r="D26" s="25" t="s">
        <v>77</v>
      </c>
      <c r="E26" s="25"/>
      <c r="F26" s="26">
        <v>0.498611111111105</v>
      </c>
      <c r="G26" s="15" t="s">
        <v>3</v>
      </c>
      <c r="H26" s="15" t="s">
        <v>2</v>
      </c>
      <c r="I26" s="15" t="s">
        <v>4</v>
      </c>
      <c r="J26" s="15" t="s">
        <v>4</v>
      </c>
      <c r="K26" s="15" t="s">
        <v>2</v>
      </c>
      <c r="L26" s="15" t="s">
        <v>3</v>
      </c>
      <c r="M26" s="15" t="s">
        <v>2</v>
      </c>
      <c r="N26" s="15" t="s">
        <v>2</v>
      </c>
      <c r="O26" s="15"/>
      <c r="P26" s="15"/>
      <c r="Q26" s="15"/>
      <c r="R26" s="15"/>
      <c r="S26" s="15"/>
      <c r="T26" s="15"/>
      <c r="U26" s="15" t="s">
        <v>4</v>
      </c>
      <c r="V26" s="15" t="s">
        <v>3</v>
      </c>
      <c r="W26" s="24">
        <v>37</v>
      </c>
      <c r="X26" s="24">
        <v>33</v>
      </c>
      <c r="Y26" s="24">
        <f>IF(U26=U$5,0,60)</f>
        <v>0</v>
      </c>
      <c r="Z26" s="24">
        <f>IF(V26=V$5,0,60)</f>
        <v>0</v>
      </c>
      <c r="AA26" s="1"/>
      <c r="AB26" s="28">
        <v>0.02534722222222222</v>
      </c>
      <c r="AC26" s="28">
        <v>0.05476851851851852</v>
      </c>
      <c r="AD26" s="29">
        <v>0.03125</v>
      </c>
      <c r="AE26" s="31">
        <f t="shared" si="2"/>
        <v>-0.001828703703703697</v>
      </c>
      <c r="AG26" s="1">
        <f t="shared" si="6"/>
        <v>8</v>
      </c>
      <c r="AH26" s="1">
        <f t="shared" si="3"/>
        <v>70</v>
      </c>
      <c r="AI26" s="1">
        <f t="shared" si="4"/>
        <v>7.93</v>
      </c>
      <c r="AJ26" s="1">
        <f t="shared" si="5"/>
        <v>3</v>
      </c>
      <c r="AK26" s="13">
        <f>AG26+'vysledky patek'!AG48</f>
        <v>8</v>
      </c>
      <c r="AL26" s="13">
        <f>AH26+'vysledky patek'!AH48</f>
        <v>70</v>
      </c>
    </row>
    <row r="27" spans="3:38" ht="15">
      <c r="C27" s="1">
        <v>20</v>
      </c>
      <c r="D27" s="25" t="s">
        <v>78</v>
      </c>
      <c r="E27" s="25" t="s">
        <v>79</v>
      </c>
      <c r="F27" s="26">
        <v>0.501388888888882</v>
      </c>
      <c r="G27" s="15" t="s">
        <v>1</v>
      </c>
      <c r="H27" s="15" t="s">
        <v>4</v>
      </c>
      <c r="I27" s="15" t="s">
        <v>3</v>
      </c>
      <c r="J27" s="15" t="s">
        <v>4</v>
      </c>
      <c r="K27" s="15" t="s">
        <v>2</v>
      </c>
      <c r="L27" s="15" t="s">
        <v>3</v>
      </c>
      <c r="M27" s="15" t="s">
        <v>2</v>
      </c>
      <c r="N27" s="15" t="s">
        <v>5</v>
      </c>
      <c r="O27" s="15"/>
      <c r="P27" s="15"/>
      <c r="Q27" s="15"/>
      <c r="R27" s="15"/>
      <c r="S27" s="15"/>
      <c r="T27" s="15"/>
      <c r="U27" s="15" t="s">
        <v>4</v>
      </c>
      <c r="V27" s="15" t="s">
        <v>3</v>
      </c>
      <c r="W27" s="24">
        <v>59</v>
      </c>
      <c r="X27" s="24">
        <v>60</v>
      </c>
      <c r="Y27" s="24">
        <f>IF(U27=U$5,0,60)</f>
        <v>0</v>
      </c>
      <c r="Z27" s="24">
        <f>IF(V27=V$5,0,60)</f>
        <v>0</v>
      </c>
      <c r="AA27" s="1"/>
      <c r="AB27" s="28">
        <v>0.01747685185185185</v>
      </c>
      <c r="AC27" s="28">
        <v>0.03643518518518519</v>
      </c>
      <c r="AD27" s="29">
        <v>0.03125</v>
      </c>
      <c r="AE27" s="31">
        <f t="shared" si="2"/>
        <v>-0.012291666666666663</v>
      </c>
      <c r="AG27" s="1">
        <f t="shared" si="6"/>
        <v>8</v>
      </c>
      <c r="AH27" s="1">
        <f t="shared" si="3"/>
        <v>119</v>
      </c>
      <c r="AI27" s="1">
        <f t="shared" si="4"/>
        <v>7.881</v>
      </c>
      <c r="AJ27" s="1">
        <f t="shared" si="5"/>
        <v>4</v>
      </c>
      <c r="AK27" s="13">
        <f>AG27+'vysledky patek'!AG49</f>
        <v>8</v>
      </c>
      <c r="AL27" s="13">
        <f>AH27+'vysledky patek'!AH49</f>
        <v>119</v>
      </c>
    </row>
    <row r="28" spans="3:38" ht="15">
      <c r="C28" s="1">
        <v>21</v>
      </c>
      <c r="D28" s="25" t="s">
        <v>35</v>
      </c>
      <c r="E28" s="25" t="s">
        <v>26</v>
      </c>
      <c r="F28" s="26">
        <v>0.484722222222218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24"/>
      <c r="X28" s="24"/>
      <c r="Y28" s="24"/>
      <c r="Z28" s="24"/>
      <c r="AA28" s="1"/>
      <c r="AB28" s="28"/>
      <c r="AC28" s="28"/>
      <c r="AD28" s="29">
        <v>0.03125</v>
      </c>
      <c r="AE28" s="31">
        <f t="shared" si="2"/>
        <v>-0.03125</v>
      </c>
      <c r="AG28" s="1">
        <f t="shared" si="6"/>
        <v>0</v>
      </c>
      <c r="AH28" s="1">
        <f t="shared" si="3"/>
        <v>0</v>
      </c>
      <c r="AI28" s="1">
        <f t="shared" si="4"/>
        <v>0</v>
      </c>
      <c r="AJ28" s="1">
        <f t="shared" si="5"/>
      </c>
      <c r="AK28" s="13">
        <f>AG28+'vysledky patek'!AG19</f>
        <v>7</v>
      </c>
      <c r="AL28" s="13">
        <f>AH28+'vysledky patek'!AH19</f>
        <v>28</v>
      </c>
    </row>
    <row r="29" spans="3:38" ht="15">
      <c r="C29" s="1">
        <v>22</v>
      </c>
      <c r="D29" s="25" t="s">
        <v>36</v>
      </c>
      <c r="E29" s="25" t="s">
        <v>26</v>
      </c>
      <c r="F29" s="26">
        <v>0.473611111111109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24"/>
      <c r="X29" s="24"/>
      <c r="Y29" s="24"/>
      <c r="Z29" s="24"/>
      <c r="AA29" s="1"/>
      <c r="AB29" s="28"/>
      <c r="AC29" s="28"/>
      <c r="AD29" s="29">
        <v>0.03125</v>
      </c>
      <c r="AE29" s="31">
        <f t="shared" si="2"/>
        <v>-0.03125</v>
      </c>
      <c r="AG29" s="1">
        <f t="shared" si="6"/>
        <v>0</v>
      </c>
      <c r="AH29" s="1">
        <f t="shared" si="3"/>
        <v>0</v>
      </c>
      <c r="AI29" s="1">
        <f t="shared" si="4"/>
        <v>0</v>
      </c>
      <c r="AJ29" s="1">
        <f t="shared" si="5"/>
      </c>
      <c r="AK29" s="13">
        <f>AG29+'vysledky patek'!AG20</f>
        <v>7</v>
      </c>
      <c r="AL29" s="13">
        <f>AH29+'vysledky patek'!AH20</f>
        <v>31</v>
      </c>
    </row>
    <row r="30" spans="3:38" ht="15">
      <c r="C30" s="1">
        <v>23</v>
      </c>
      <c r="D30" s="25" t="s">
        <v>37</v>
      </c>
      <c r="E30" s="25" t="s">
        <v>26</v>
      </c>
      <c r="F30" s="26">
        <v>0.466666666666665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24"/>
      <c r="X30" s="24"/>
      <c r="Y30" s="24"/>
      <c r="Z30" s="24"/>
      <c r="AA30" s="1"/>
      <c r="AB30" s="28"/>
      <c r="AC30" s="28"/>
      <c r="AD30" s="29">
        <v>0.03125</v>
      </c>
      <c r="AE30" s="31">
        <f t="shared" si="2"/>
        <v>-0.03125</v>
      </c>
      <c r="AG30" s="1">
        <f t="shared" si="6"/>
        <v>0</v>
      </c>
      <c r="AH30" s="1">
        <f t="shared" si="3"/>
        <v>0</v>
      </c>
      <c r="AI30" s="1">
        <f t="shared" si="4"/>
        <v>0</v>
      </c>
      <c r="AJ30" s="1">
        <f t="shared" si="5"/>
      </c>
      <c r="AK30" s="13">
        <f>AG30+'vysledky patek'!AG21</f>
        <v>7</v>
      </c>
      <c r="AL30" s="13">
        <f>AH30+'vysledky patek'!AH21</f>
        <v>39</v>
      </c>
    </row>
    <row r="31" spans="3:38" ht="15">
      <c r="C31" s="1">
        <v>24</v>
      </c>
      <c r="D31" s="25" t="s">
        <v>59</v>
      </c>
      <c r="E31" s="25" t="s">
        <v>39</v>
      </c>
      <c r="F31" s="26">
        <v>0.461111111111111</v>
      </c>
      <c r="G31" s="15" t="s">
        <v>1</v>
      </c>
      <c r="H31" s="15" t="s">
        <v>3</v>
      </c>
      <c r="I31" s="15" t="s">
        <v>3</v>
      </c>
      <c r="J31" s="15" t="s">
        <v>4</v>
      </c>
      <c r="K31" s="15" t="s">
        <v>1</v>
      </c>
      <c r="L31" s="15" t="s">
        <v>2</v>
      </c>
      <c r="M31" s="15" t="s">
        <v>4</v>
      </c>
      <c r="N31" s="15" t="s">
        <v>5</v>
      </c>
      <c r="O31" s="15"/>
      <c r="P31" s="15"/>
      <c r="Q31" s="15"/>
      <c r="R31" s="15"/>
      <c r="S31" s="15"/>
      <c r="T31" s="15"/>
      <c r="U31" s="15" t="s">
        <v>4</v>
      </c>
      <c r="V31" s="15" t="s">
        <v>2</v>
      </c>
      <c r="W31" s="24">
        <v>28</v>
      </c>
      <c r="X31" s="24">
        <v>57</v>
      </c>
      <c r="Y31" s="24">
        <f>IF(U31=U$5,0,60)</f>
        <v>0</v>
      </c>
      <c r="Z31" s="24">
        <f>IF(V31=V$5,0,60)</f>
        <v>60</v>
      </c>
      <c r="AB31" s="31">
        <v>0.008275462962962962</v>
      </c>
      <c r="AC31" s="31">
        <v>0.026967592592592595</v>
      </c>
      <c r="AD31" s="29">
        <v>0.03125</v>
      </c>
      <c r="AE31" s="31">
        <f t="shared" si="2"/>
        <v>-0.012557870370370365</v>
      </c>
      <c r="AG31" s="1">
        <f t="shared" si="6"/>
        <v>3</v>
      </c>
      <c r="AH31" s="1">
        <f t="shared" si="3"/>
        <v>145</v>
      </c>
      <c r="AI31" s="1">
        <f t="shared" si="4"/>
        <v>2.855</v>
      </c>
      <c r="AJ31" s="1">
        <f t="shared" si="5"/>
        <v>16</v>
      </c>
      <c r="AK31" s="13">
        <f>AG31+'vysledky patek'!AG38</f>
        <v>7</v>
      </c>
      <c r="AL31" s="13">
        <f>AH31+'vysledky patek'!AH38</f>
        <v>240</v>
      </c>
    </row>
    <row r="32" spans="3:38" ht="15">
      <c r="C32" s="1">
        <v>25</v>
      </c>
      <c r="D32" s="25" t="s">
        <v>42</v>
      </c>
      <c r="E32" s="25" t="s">
        <v>19</v>
      </c>
      <c r="F32" s="26">
        <v>0.474999999999997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24"/>
      <c r="X32" s="24"/>
      <c r="Y32" s="24"/>
      <c r="Z32" s="24"/>
      <c r="AA32" s="1"/>
      <c r="AB32" s="28"/>
      <c r="AC32" s="28"/>
      <c r="AD32" s="29">
        <v>0.03125</v>
      </c>
      <c r="AE32" s="31">
        <f t="shared" si="2"/>
        <v>-0.03125</v>
      </c>
      <c r="AG32" s="1">
        <f t="shared" si="6"/>
        <v>0</v>
      </c>
      <c r="AH32" s="1">
        <f t="shared" si="3"/>
        <v>0</v>
      </c>
      <c r="AI32" s="1">
        <f t="shared" si="4"/>
        <v>0</v>
      </c>
      <c r="AJ32" s="1">
        <f t="shared" si="5"/>
      </c>
      <c r="AK32" s="13">
        <f>AG32+'vysledky patek'!AG24</f>
        <v>6</v>
      </c>
      <c r="AL32" s="13">
        <f>AH32+'vysledky patek'!AH24</f>
        <v>49</v>
      </c>
    </row>
    <row r="33" spans="3:38" ht="15">
      <c r="C33" s="1">
        <v>26</v>
      </c>
      <c r="D33" s="25" t="s">
        <v>43</v>
      </c>
      <c r="E33" s="25" t="s">
        <v>26</v>
      </c>
      <c r="F33" s="26">
        <v>0.490277777777773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4"/>
      <c r="X33" s="24"/>
      <c r="Y33" s="24"/>
      <c r="Z33" s="24"/>
      <c r="AA33" s="1"/>
      <c r="AB33" s="28"/>
      <c r="AC33" s="28"/>
      <c r="AD33" s="29">
        <v>0.03125</v>
      </c>
      <c r="AE33" s="31">
        <f t="shared" si="2"/>
        <v>-0.03125</v>
      </c>
      <c r="AG33" s="1">
        <f t="shared" si="6"/>
        <v>0</v>
      </c>
      <c r="AH33" s="1">
        <f t="shared" si="3"/>
        <v>0</v>
      </c>
      <c r="AI33" s="1">
        <f t="shared" si="4"/>
        <v>0</v>
      </c>
      <c r="AJ33" s="1">
        <f t="shared" si="5"/>
      </c>
      <c r="AK33" s="13">
        <f>AG33+'vysledky patek'!AG25</f>
        <v>6</v>
      </c>
      <c r="AL33" s="13">
        <f>AH33+'vysledky patek'!AH25</f>
        <v>89</v>
      </c>
    </row>
    <row r="34" spans="3:38" ht="15">
      <c r="C34" s="1">
        <v>27</v>
      </c>
      <c r="D34" s="25" t="s">
        <v>46</v>
      </c>
      <c r="E34" s="25" t="s">
        <v>26</v>
      </c>
      <c r="F34" s="26">
        <v>0.491666666666661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24"/>
      <c r="X34" s="24"/>
      <c r="Y34" s="24"/>
      <c r="Z34" s="24"/>
      <c r="AA34" s="1"/>
      <c r="AB34" s="28"/>
      <c r="AC34" s="28"/>
      <c r="AD34" s="29">
        <v>0.03125</v>
      </c>
      <c r="AE34" s="31">
        <f t="shared" si="2"/>
        <v>-0.03125</v>
      </c>
      <c r="AG34" s="1">
        <f t="shared" si="6"/>
        <v>0</v>
      </c>
      <c r="AH34" s="1">
        <f t="shared" si="3"/>
        <v>0</v>
      </c>
      <c r="AI34" s="1">
        <f t="shared" si="4"/>
        <v>0</v>
      </c>
      <c r="AJ34" s="1">
        <f t="shared" si="5"/>
      </c>
      <c r="AK34" s="13">
        <f>AG34+'vysledky patek'!AG27</f>
        <v>6</v>
      </c>
      <c r="AL34" s="13">
        <f>AH34+'vysledky patek'!AH27</f>
        <v>104</v>
      </c>
    </row>
    <row r="35" spans="3:38" ht="15">
      <c r="C35" s="1">
        <v>28</v>
      </c>
      <c r="D35" s="25" t="s">
        <v>47</v>
      </c>
      <c r="E35" s="25" t="s">
        <v>28</v>
      </c>
      <c r="F35" s="26">
        <v>0.519444444444437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24"/>
      <c r="X35" s="24"/>
      <c r="Y35" s="24"/>
      <c r="Z35" s="24"/>
      <c r="AA35" s="1"/>
      <c r="AB35" s="30"/>
      <c r="AC35" s="28"/>
      <c r="AD35" s="29">
        <v>0.03125</v>
      </c>
      <c r="AE35" s="31">
        <f t="shared" si="2"/>
        <v>-0.03125</v>
      </c>
      <c r="AG35" s="1">
        <f t="shared" si="6"/>
        <v>0</v>
      </c>
      <c r="AH35" s="1">
        <f t="shared" si="3"/>
        <v>0</v>
      </c>
      <c r="AI35" s="1">
        <f t="shared" si="4"/>
        <v>0</v>
      </c>
      <c r="AJ35" s="1">
        <f t="shared" si="5"/>
      </c>
      <c r="AK35" s="13">
        <f>AG35+'vysledky patek'!AG28</f>
        <v>6</v>
      </c>
      <c r="AL35" s="13">
        <f>AH35+'vysledky patek'!AH28</f>
        <v>150</v>
      </c>
    </row>
    <row r="36" spans="3:38" ht="15">
      <c r="C36" s="1">
        <v>29</v>
      </c>
      <c r="D36" s="25" t="s">
        <v>50</v>
      </c>
      <c r="E36" s="25" t="s">
        <v>26</v>
      </c>
      <c r="F36" s="26">
        <v>0.49305555555555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24"/>
      <c r="X36" s="24"/>
      <c r="Y36" s="24"/>
      <c r="Z36" s="24"/>
      <c r="AA36" s="1"/>
      <c r="AB36" s="28"/>
      <c r="AC36" s="28"/>
      <c r="AD36" s="29">
        <v>0.03125</v>
      </c>
      <c r="AE36" s="31">
        <f t="shared" si="2"/>
        <v>-0.03125</v>
      </c>
      <c r="AG36" s="1">
        <f t="shared" si="6"/>
        <v>0</v>
      </c>
      <c r="AH36" s="1">
        <f t="shared" si="3"/>
        <v>0</v>
      </c>
      <c r="AI36" s="1">
        <f t="shared" si="4"/>
        <v>0</v>
      </c>
      <c r="AJ36" s="1">
        <f t="shared" si="5"/>
      </c>
      <c r="AK36" s="13">
        <f>AG36+'vysledky patek'!AG30</f>
        <v>5</v>
      </c>
      <c r="AL36" s="13">
        <f>AH36+'vysledky patek'!AH30</f>
        <v>86</v>
      </c>
    </row>
    <row r="37" spans="3:38" ht="15">
      <c r="C37" s="1">
        <v>30</v>
      </c>
      <c r="D37" s="25" t="s">
        <v>51</v>
      </c>
      <c r="E37" s="25" t="s">
        <v>41</v>
      </c>
      <c r="F37" s="26">
        <v>0.477777777777775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24"/>
      <c r="X37" s="24"/>
      <c r="Y37" s="24"/>
      <c r="Z37" s="24"/>
      <c r="AA37" s="1"/>
      <c r="AB37" s="28"/>
      <c r="AC37" s="28"/>
      <c r="AD37" s="29">
        <v>0.03125</v>
      </c>
      <c r="AE37" s="31">
        <f t="shared" si="2"/>
        <v>-0.03125</v>
      </c>
      <c r="AG37" s="1">
        <f t="shared" si="6"/>
        <v>0</v>
      </c>
      <c r="AH37" s="1">
        <f t="shared" si="3"/>
        <v>0</v>
      </c>
      <c r="AI37" s="1">
        <f t="shared" si="4"/>
        <v>0</v>
      </c>
      <c r="AJ37" s="1">
        <f t="shared" si="5"/>
      </c>
      <c r="AK37" s="13">
        <f>AG37+'vysledky patek'!AG31</f>
        <v>5</v>
      </c>
      <c r="AL37" s="13">
        <f>AH37+'vysledky patek'!AH31</f>
        <v>93</v>
      </c>
    </row>
    <row r="38" spans="3:38" ht="15">
      <c r="C38" s="1">
        <v>31</v>
      </c>
      <c r="D38" s="25" t="s">
        <v>53</v>
      </c>
      <c r="E38" s="25" t="s">
        <v>54</v>
      </c>
      <c r="F38" s="26">
        <v>0.486111111111106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24"/>
      <c r="X38" s="24"/>
      <c r="Y38" s="24"/>
      <c r="Z38" s="24"/>
      <c r="AA38" s="1"/>
      <c r="AB38" s="28"/>
      <c r="AC38" s="28"/>
      <c r="AD38" s="29">
        <v>0.03125</v>
      </c>
      <c r="AE38" s="31">
        <f t="shared" si="2"/>
        <v>-0.03125</v>
      </c>
      <c r="AG38" s="1">
        <f t="shared" si="6"/>
        <v>0</v>
      </c>
      <c r="AH38" s="1">
        <f t="shared" si="3"/>
        <v>0</v>
      </c>
      <c r="AI38" s="1">
        <f t="shared" si="4"/>
        <v>0</v>
      </c>
      <c r="AJ38" s="1">
        <f t="shared" si="5"/>
      </c>
      <c r="AK38" s="13">
        <f>AG38+'vysledky patek'!AG33</f>
        <v>5</v>
      </c>
      <c r="AL38" s="13">
        <f>AH38+'vysledky patek'!AH33</f>
        <v>104</v>
      </c>
    </row>
    <row r="39" spans="3:38" ht="15">
      <c r="C39" s="1">
        <v>32</v>
      </c>
      <c r="D39" s="25" t="s">
        <v>55</v>
      </c>
      <c r="E39" s="25" t="s">
        <v>28</v>
      </c>
      <c r="F39" s="26">
        <v>0.508333333333325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24"/>
      <c r="X39" s="24"/>
      <c r="Y39" s="24"/>
      <c r="Z39" s="24"/>
      <c r="AA39" s="1"/>
      <c r="AB39" s="28"/>
      <c r="AC39" s="28"/>
      <c r="AD39" s="29">
        <v>0.03125</v>
      </c>
      <c r="AE39" s="31">
        <f t="shared" si="2"/>
        <v>-0.03125</v>
      </c>
      <c r="AG39" s="1">
        <f t="shared" si="6"/>
        <v>0</v>
      </c>
      <c r="AH39" s="1">
        <f t="shared" si="3"/>
        <v>0</v>
      </c>
      <c r="AI39" s="1">
        <f t="shared" si="4"/>
        <v>0</v>
      </c>
      <c r="AJ39" s="1">
        <f t="shared" si="5"/>
      </c>
      <c r="AK39" s="13">
        <f>AG39+'vysledky patek'!AG34</f>
        <v>5</v>
      </c>
      <c r="AL39" s="13">
        <f>AH39+'vysledky patek'!AH34</f>
        <v>140</v>
      </c>
    </row>
    <row r="40" spans="3:38" ht="15">
      <c r="C40" s="1">
        <v>33</v>
      </c>
      <c r="D40" s="25" t="s">
        <v>80</v>
      </c>
      <c r="E40" s="25"/>
      <c r="F40" s="26">
        <v>0.506944444444437</v>
      </c>
      <c r="G40" s="15" t="s">
        <v>3</v>
      </c>
      <c r="H40" s="15" t="s">
        <v>3</v>
      </c>
      <c r="I40" s="15" t="s">
        <v>4</v>
      </c>
      <c r="J40" s="15" t="s">
        <v>4</v>
      </c>
      <c r="K40" s="15" t="s">
        <v>2</v>
      </c>
      <c r="L40" s="15" t="s">
        <v>3</v>
      </c>
      <c r="M40" s="15" t="s">
        <v>4</v>
      </c>
      <c r="N40" s="15" t="s">
        <v>5</v>
      </c>
      <c r="O40" s="15"/>
      <c r="P40" s="15"/>
      <c r="Q40" s="15"/>
      <c r="R40" s="15"/>
      <c r="S40" s="15"/>
      <c r="T40" s="15"/>
      <c r="U40" s="15" t="s">
        <v>2</v>
      </c>
      <c r="V40" s="15" t="s">
        <v>3</v>
      </c>
      <c r="W40" s="24">
        <v>59</v>
      </c>
      <c r="X40" s="24">
        <v>18</v>
      </c>
      <c r="Y40" s="24">
        <f>IF(U40=U$5,0,60)</f>
        <v>60</v>
      </c>
      <c r="Z40" s="24">
        <f>IF(V40=V$5,0,60)</f>
        <v>0</v>
      </c>
      <c r="AA40" s="1"/>
      <c r="AB40" s="28">
        <v>0.014467592592592593</v>
      </c>
      <c r="AC40" s="28">
        <v>0.03429398148148148</v>
      </c>
      <c r="AD40" s="29">
        <v>0.03125</v>
      </c>
      <c r="AE40" s="31">
        <f t="shared" si="2"/>
        <v>-0.011423611111111114</v>
      </c>
      <c r="AG40" s="1">
        <f t="shared" si="6"/>
        <v>5</v>
      </c>
      <c r="AH40" s="1">
        <f t="shared" si="3"/>
        <v>137</v>
      </c>
      <c r="AI40" s="1">
        <f t="shared" si="4"/>
        <v>4.8629999999999995</v>
      </c>
      <c r="AJ40" s="1">
        <f t="shared" si="5"/>
        <v>11</v>
      </c>
      <c r="AK40" s="13">
        <f>AG40+'vysledky patek'!AG50</f>
        <v>5</v>
      </c>
      <c r="AL40" s="13">
        <f>AH40+'vysledky patek'!AH50</f>
        <v>137</v>
      </c>
    </row>
    <row r="41" spans="1:38" ht="15">
      <c r="A41" s="1">
        <f>A40+1</f>
        <v>1</v>
      </c>
      <c r="C41" s="1">
        <v>34</v>
      </c>
      <c r="D41" s="25" t="s">
        <v>69</v>
      </c>
      <c r="E41" s="25" t="s">
        <v>84</v>
      </c>
      <c r="F41" s="26">
        <v>0.459722222222222</v>
      </c>
      <c r="G41" s="15" t="s">
        <v>1</v>
      </c>
      <c r="H41" s="15" t="s">
        <v>5</v>
      </c>
      <c r="I41" s="15" t="s">
        <v>3</v>
      </c>
      <c r="J41" s="15" t="s">
        <v>4</v>
      </c>
      <c r="K41" s="15" t="s">
        <v>1</v>
      </c>
      <c r="L41" s="15" t="s">
        <v>4</v>
      </c>
      <c r="M41" s="15" t="s">
        <v>4</v>
      </c>
      <c r="N41" s="15" t="s">
        <v>4</v>
      </c>
      <c r="O41" s="15"/>
      <c r="P41" s="15"/>
      <c r="Q41" s="15"/>
      <c r="R41" s="15"/>
      <c r="S41" s="15"/>
      <c r="T41" s="15"/>
      <c r="U41" s="15" t="s">
        <v>4</v>
      </c>
      <c r="V41" s="15" t="s">
        <v>4</v>
      </c>
      <c r="W41" s="24">
        <v>33</v>
      </c>
      <c r="X41" s="24">
        <v>29</v>
      </c>
      <c r="Y41" s="24">
        <f>IF(U41=U$5,0,60)</f>
        <v>0</v>
      </c>
      <c r="Z41" s="24">
        <f>IF(V41=V$5,0,60)</f>
        <v>60</v>
      </c>
      <c r="AB41" s="31">
        <v>0.010069444444444445</v>
      </c>
      <c r="AC41" s="31">
        <v>0.04553240740740741</v>
      </c>
      <c r="AD41" s="29">
        <v>0.034722222222222224</v>
      </c>
      <c r="AE41" s="31">
        <f t="shared" si="2"/>
        <v>0.0007407407407407432</v>
      </c>
      <c r="AG41" s="1">
        <f>IF($G$5=G41,1,0)+IF($H$5=H41,1,0)+IF($I$5=I41,1,0)+IF($J$5=J41,1,0)+IF($K$5=K41,1,0)+IF($L$5=L41,1,0)+IF($M$5=M41,1,0)+IF($N$5=N41,1,0)+IF($U$5=U41,1,0)+IF($V$5=V41,1,0)-1</f>
        <v>2</v>
      </c>
      <c r="AH41" s="1">
        <f t="shared" si="3"/>
        <v>122</v>
      </c>
      <c r="AI41" s="1">
        <f t="shared" si="4"/>
        <v>1.8780000000000001</v>
      </c>
      <c r="AJ41" s="1">
        <f t="shared" si="5"/>
        <v>17</v>
      </c>
      <c r="AK41" s="13">
        <f>AG41+'vysledky patek'!AG46</f>
        <v>5</v>
      </c>
      <c r="AL41" s="13">
        <f>AH41+'vysledky patek'!AH46</f>
        <v>320</v>
      </c>
    </row>
    <row r="42" spans="3:38" ht="15">
      <c r="C42" s="1">
        <v>35</v>
      </c>
      <c r="D42" s="25" t="s">
        <v>56</v>
      </c>
      <c r="E42" s="25" t="s">
        <v>26</v>
      </c>
      <c r="F42" s="26">
        <v>0.480555555555552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4"/>
      <c r="X42" s="24"/>
      <c r="Y42" s="24"/>
      <c r="Z42" s="24"/>
      <c r="AA42" s="1"/>
      <c r="AB42" s="28"/>
      <c r="AC42" s="28"/>
      <c r="AD42" s="29">
        <v>0.03125</v>
      </c>
      <c r="AE42" s="31">
        <f t="shared" si="2"/>
        <v>-0.03125</v>
      </c>
      <c r="AG42" s="1">
        <f aca="true" t="shared" si="7" ref="AG42:AG52">IF($G$5=G42,1,0)+IF($H$5=H42,1,0)+IF($I$5=I42,1,0)+IF($J$5=J42,1,0)+IF($K$5=K42,1,0)+IF($L$5=L42,1,0)+IF($M$5=M42,1,0)+IF($N$5=N42,1,0)+IF($U$5=U42,1,0)+IF($V$5=V42,1,0)</f>
        <v>0</v>
      </c>
      <c r="AH42" s="1">
        <f t="shared" si="3"/>
        <v>0</v>
      </c>
      <c r="AI42" s="1">
        <f t="shared" si="4"/>
        <v>0</v>
      </c>
      <c r="AJ42" s="1">
        <f t="shared" si="5"/>
      </c>
      <c r="AK42" s="13">
        <f>AG42+'vysledky patek'!AG35</f>
        <v>4</v>
      </c>
      <c r="AL42" s="13">
        <f>AH42+'vysledky patek'!AH35</f>
        <v>29</v>
      </c>
    </row>
    <row r="43" spans="3:38" ht="15">
      <c r="C43" s="1">
        <v>36</v>
      </c>
      <c r="D43" s="25" t="s">
        <v>57</v>
      </c>
      <c r="E43" s="25" t="s">
        <v>26</v>
      </c>
      <c r="F43" s="26">
        <v>0.495833333333327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24"/>
      <c r="X43" s="24"/>
      <c r="Y43" s="24"/>
      <c r="Z43" s="24"/>
      <c r="AA43" s="1"/>
      <c r="AB43" s="28"/>
      <c r="AC43" s="28"/>
      <c r="AD43" s="29">
        <v>0.03125</v>
      </c>
      <c r="AE43" s="31">
        <f t="shared" si="2"/>
        <v>-0.03125</v>
      </c>
      <c r="AG43" s="1">
        <f t="shared" si="7"/>
        <v>0</v>
      </c>
      <c r="AH43" s="1">
        <f t="shared" si="3"/>
        <v>0</v>
      </c>
      <c r="AI43" s="1">
        <f t="shared" si="4"/>
        <v>0</v>
      </c>
      <c r="AJ43" s="1">
        <f t="shared" si="5"/>
      </c>
      <c r="AK43" s="13">
        <f>AG43+'vysledky patek'!AG36</f>
        <v>4</v>
      </c>
      <c r="AL43" s="13">
        <f>AH43+'vysledky patek'!AH36</f>
        <v>82</v>
      </c>
    </row>
    <row r="44" spans="3:38" ht="15">
      <c r="C44" s="1">
        <v>37</v>
      </c>
      <c r="D44" s="25" t="s">
        <v>58</v>
      </c>
      <c r="E44" s="25" t="s">
        <v>28</v>
      </c>
      <c r="F44" s="26">
        <v>0.502777777777771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24"/>
      <c r="X44" s="24"/>
      <c r="Y44" s="24"/>
      <c r="Z44" s="24"/>
      <c r="AA44" s="1"/>
      <c r="AB44" s="28"/>
      <c r="AC44" s="28"/>
      <c r="AD44" s="29">
        <v>0.03125</v>
      </c>
      <c r="AE44" s="31">
        <f t="shared" si="2"/>
        <v>-0.03125</v>
      </c>
      <c r="AG44" s="1">
        <f t="shared" si="7"/>
        <v>0</v>
      </c>
      <c r="AH44" s="1">
        <f t="shared" si="3"/>
        <v>0</v>
      </c>
      <c r="AI44" s="1">
        <f t="shared" si="4"/>
        <v>0</v>
      </c>
      <c r="AJ44" s="1">
        <f t="shared" si="5"/>
      </c>
      <c r="AK44" s="13">
        <f>AG44+'vysledky patek'!AG37</f>
        <v>4</v>
      </c>
      <c r="AL44" s="13">
        <f>AH44+'vysledky patek'!AH37</f>
        <v>92</v>
      </c>
    </row>
    <row r="45" spans="3:38" ht="15">
      <c r="C45" s="1">
        <v>38</v>
      </c>
      <c r="D45" s="25" t="s">
        <v>61</v>
      </c>
      <c r="E45" s="25" t="s">
        <v>26</v>
      </c>
      <c r="F45" s="26">
        <v>0.497222222222216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24"/>
      <c r="T45" s="24"/>
      <c r="U45" s="27"/>
      <c r="V45" s="17"/>
      <c r="W45" s="24"/>
      <c r="X45" s="24"/>
      <c r="Y45" s="24"/>
      <c r="Z45" s="24"/>
      <c r="AA45" s="1"/>
      <c r="AB45" s="28"/>
      <c r="AC45" s="28"/>
      <c r="AD45" s="29">
        <v>0.03125</v>
      </c>
      <c r="AE45" s="31">
        <f t="shared" si="2"/>
        <v>-0.03125</v>
      </c>
      <c r="AG45" s="1">
        <f t="shared" si="7"/>
        <v>0</v>
      </c>
      <c r="AH45" s="1">
        <f t="shared" si="3"/>
        <v>0</v>
      </c>
      <c r="AI45" s="1">
        <f t="shared" si="4"/>
        <v>0</v>
      </c>
      <c r="AJ45" s="1">
        <f t="shared" si="5"/>
      </c>
      <c r="AK45" s="13">
        <f>AG45+'vysledky patek'!AG40</f>
        <v>4</v>
      </c>
      <c r="AL45" s="13">
        <f>AH45+'vysledky patek'!AH40</f>
        <v>142</v>
      </c>
    </row>
    <row r="46" spans="1:38" ht="15">
      <c r="A46" s="1">
        <v>3</v>
      </c>
      <c r="B46" s="1" t="s">
        <v>62</v>
      </c>
      <c r="C46" s="1">
        <v>39</v>
      </c>
      <c r="D46" s="25" t="s">
        <v>76</v>
      </c>
      <c r="E46" s="25" t="s">
        <v>41</v>
      </c>
      <c r="F46" s="26">
        <v>0.462499999999999</v>
      </c>
      <c r="G46" s="15" t="s">
        <v>3</v>
      </c>
      <c r="H46" s="15" t="s">
        <v>4</v>
      </c>
      <c r="I46" s="15" t="s">
        <v>4</v>
      </c>
      <c r="J46" s="15" t="s">
        <v>4</v>
      </c>
      <c r="K46" s="15" t="s">
        <v>4</v>
      </c>
      <c r="L46" s="15" t="s">
        <v>2</v>
      </c>
      <c r="M46" s="15" t="s">
        <v>4</v>
      </c>
      <c r="N46" s="15" t="s">
        <v>5</v>
      </c>
      <c r="O46" s="15"/>
      <c r="P46" s="15"/>
      <c r="Q46" s="15"/>
      <c r="R46" s="15"/>
      <c r="S46" s="15"/>
      <c r="T46" s="15"/>
      <c r="U46" s="15" t="s">
        <v>4</v>
      </c>
      <c r="V46" s="15" t="s">
        <v>5</v>
      </c>
      <c r="W46" s="24">
        <v>35</v>
      </c>
      <c r="X46" s="35">
        <v>38</v>
      </c>
      <c r="Y46" s="24">
        <f>IF(U46=U$5,0,60)</f>
        <v>0</v>
      </c>
      <c r="Z46" s="24">
        <f>IF(V46=V$5,0,60)</f>
        <v>60</v>
      </c>
      <c r="AB46" s="31">
        <v>0.007291666666666666</v>
      </c>
      <c r="AC46" s="31">
        <v>0.027696759259259258</v>
      </c>
      <c r="AD46" s="29">
        <v>0.034722222222222224</v>
      </c>
      <c r="AE46" s="31">
        <f t="shared" si="2"/>
        <v>-0.014317129629629631</v>
      </c>
      <c r="AG46" s="1">
        <f t="shared" si="7"/>
        <v>4</v>
      </c>
      <c r="AH46" s="1">
        <f t="shared" si="3"/>
        <v>133</v>
      </c>
      <c r="AI46" s="1">
        <f t="shared" si="4"/>
        <v>3.867</v>
      </c>
      <c r="AJ46" s="1">
        <f t="shared" si="5"/>
        <v>15</v>
      </c>
      <c r="AK46" s="13">
        <f>AG46+'vysledky patek'!AG47</f>
        <v>4</v>
      </c>
      <c r="AL46" s="13">
        <f>AH46+'vysledky patek'!AH47</f>
        <v>133</v>
      </c>
    </row>
    <row r="47" spans="3:38" ht="15">
      <c r="C47" s="1">
        <v>40</v>
      </c>
      <c r="D47" s="25" t="s">
        <v>64</v>
      </c>
      <c r="E47" s="25" t="s">
        <v>26</v>
      </c>
      <c r="F47" s="26">
        <v>0.469444444444443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24"/>
      <c r="T47" s="24"/>
      <c r="U47" s="27"/>
      <c r="V47" s="17"/>
      <c r="W47" s="24"/>
      <c r="X47" s="24"/>
      <c r="Y47" s="24"/>
      <c r="Z47" s="24"/>
      <c r="AA47" s="1"/>
      <c r="AB47" s="28"/>
      <c r="AC47" s="28"/>
      <c r="AD47" s="29">
        <v>0.03125</v>
      </c>
      <c r="AE47" s="31">
        <f t="shared" si="2"/>
        <v>-0.03125</v>
      </c>
      <c r="AG47" s="1">
        <f t="shared" si="7"/>
        <v>0</v>
      </c>
      <c r="AH47" s="1">
        <f t="shared" si="3"/>
        <v>0</v>
      </c>
      <c r="AI47" s="1">
        <f t="shared" si="4"/>
        <v>0</v>
      </c>
      <c r="AJ47" s="1">
        <f t="shared" si="5"/>
      </c>
      <c r="AK47" s="13">
        <f>AG47+'vysledky patek'!AG42</f>
        <v>3</v>
      </c>
      <c r="AL47" s="13">
        <f>AH47+'vysledky patek'!AH42</f>
        <v>148</v>
      </c>
    </row>
    <row r="48" spans="3:38" ht="15">
      <c r="C48" s="1">
        <v>41</v>
      </c>
      <c r="D48" s="25" t="s">
        <v>65</v>
      </c>
      <c r="E48" s="25" t="s">
        <v>26</v>
      </c>
      <c r="F48" s="26">
        <v>0.512499999999992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4"/>
      <c r="T48" s="24"/>
      <c r="U48" s="27"/>
      <c r="V48" s="17"/>
      <c r="W48" s="24"/>
      <c r="X48" s="24"/>
      <c r="Y48" s="24"/>
      <c r="Z48" s="24"/>
      <c r="AA48" s="1"/>
      <c r="AB48" s="1"/>
      <c r="AC48" s="28"/>
      <c r="AD48" s="29">
        <v>0.03125</v>
      </c>
      <c r="AE48" s="31">
        <f t="shared" si="2"/>
        <v>-0.03125</v>
      </c>
      <c r="AG48" s="1">
        <f t="shared" si="7"/>
        <v>0</v>
      </c>
      <c r="AH48" s="1">
        <f t="shared" si="3"/>
        <v>0</v>
      </c>
      <c r="AI48" s="1">
        <f t="shared" si="4"/>
        <v>0</v>
      </c>
      <c r="AJ48" s="1">
        <f t="shared" si="5"/>
      </c>
      <c r="AK48" s="13">
        <f>AG48+'vysledky patek'!AG43</f>
        <v>3</v>
      </c>
      <c r="AL48" s="13">
        <f>AH48+'vysledky patek'!AH43</f>
        <v>155</v>
      </c>
    </row>
    <row r="49" spans="1:38" ht="15">
      <c r="A49" s="1">
        <f>A48+1</f>
        <v>1</v>
      </c>
      <c r="C49" s="1">
        <v>42</v>
      </c>
      <c r="D49" s="25" t="s">
        <v>67</v>
      </c>
      <c r="E49" s="25" t="s">
        <v>41</v>
      </c>
      <c r="F49" s="26">
        <v>0.465277777777777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24"/>
      <c r="T49" s="24"/>
      <c r="U49" s="27"/>
      <c r="V49" s="17"/>
      <c r="W49" s="24"/>
      <c r="X49" s="24"/>
      <c r="Y49" s="24"/>
      <c r="Z49" s="24"/>
      <c r="AA49" s="1"/>
      <c r="AB49" s="28"/>
      <c r="AC49" s="28"/>
      <c r="AD49" s="29">
        <v>0.03125</v>
      </c>
      <c r="AE49" s="31">
        <f t="shared" si="2"/>
        <v>-0.03125</v>
      </c>
      <c r="AG49" s="1">
        <f t="shared" si="7"/>
        <v>0</v>
      </c>
      <c r="AH49" s="1">
        <f t="shared" si="3"/>
        <v>0</v>
      </c>
      <c r="AI49" s="1">
        <f t="shared" si="4"/>
        <v>0</v>
      </c>
      <c r="AJ49" s="1">
        <f t="shared" si="5"/>
      </c>
      <c r="AK49" s="13">
        <f>AG49+'vysledky patek'!AG44</f>
        <v>3</v>
      </c>
      <c r="AL49" s="13">
        <f>AH49+'vysledky patek'!AH44</f>
        <v>168</v>
      </c>
    </row>
    <row r="50" spans="3:38" ht="15">
      <c r="C50" s="1">
        <v>43</v>
      </c>
      <c r="D50" s="25" t="s">
        <v>68</v>
      </c>
      <c r="E50" s="25" t="s">
        <v>26</v>
      </c>
      <c r="F50" s="26">
        <v>0.505555555555548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24"/>
      <c r="T50" s="24"/>
      <c r="U50" s="27"/>
      <c r="V50" s="17"/>
      <c r="W50" s="24"/>
      <c r="X50" s="24"/>
      <c r="Y50" s="24"/>
      <c r="Z50" s="24"/>
      <c r="AA50" s="1"/>
      <c r="AB50" s="28"/>
      <c r="AC50" s="28"/>
      <c r="AD50" s="29">
        <v>0.03125</v>
      </c>
      <c r="AE50" s="31">
        <f t="shared" si="2"/>
        <v>-0.03125</v>
      </c>
      <c r="AG50" s="1">
        <f t="shared" si="7"/>
        <v>0</v>
      </c>
      <c r="AH50" s="1">
        <f t="shared" si="3"/>
        <v>0</v>
      </c>
      <c r="AI50" s="1">
        <f t="shared" si="4"/>
        <v>0</v>
      </c>
      <c r="AJ50" s="1">
        <f t="shared" si="5"/>
      </c>
      <c r="AK50" s="13">
        <f>AG50+'vysledky patek'!AG45</f>
        <v>3</v>
      </c>
      <c r="AL50" s="13">
        <f>AH50+'vysledky patek'!AH45</f>
        <v>183</v>
      </c>
    </row>
    <row r="51" spans="4:38" ht="15">
      <c r="D51" s="25"/>
      <c r="E51" s="25"/>
      <c r="F51" s="26"/>
      <c r="G51" s="15"/>
      <c r="H51" s="23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W51" s="24"/>
      <c r="X51" s="24"/>
      <c r="Y51" s="24"/>
      <c r="Z51" s="24"/>
      <c r="AA51" s="1"/>
      <c r="AB51" s="1"/>
      <c r="AC51" s="1"/>
      <c r="AD51" s="29">
        <v>0.03125</v>
      </c>
      <c r="AE51" s="31">
        <f t="shared" si="2"/>
        <v>-0.03125</v>
      </c>
      <c r="AG51" s="1">
        <f t="shared" si="7"/>
        <v>0</v>
      </c>
      <c r="AH51" s="1">
        <f t="shared" si="3"/>
        <v>0</v>
      </c>
      <c r="AI51" s="1">
        <f t="shared" si="4"/>
        <v>0</v>
      </c>
      <c r="AJ51" s="1">
        <f t="shared" si="5"/>
      </c>
      <c r="AK51" s="13">
        <f>AG51+'vysledky patek'!AG51</f>
        <v>0</v>
      </c>
      <c r="AL51" s="13">
        <f>AH51+'vysledky patek'!AH51</f>
        <v>0</v>
      </c>
    </row>
    <row r="52" spans="4:38" ht="15">
      <c r="D52" s="25"/>
      <c r="E52" s="25"/>
      <c r="F52" s="26"/>
      <c r="G52" s="15"/>
      <c r="H52" s="23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W52" s="24"/>
      <c r="X52" s="24"/>
      <c r="Y52" s="24"/>
      <c r="Z52" s="24"/>
      <c r="AA52" s="1"/>
      <c r="AB52" s="1"/>
      <c r="AC52" s="1"/>
      <c r="AD52" s="29">
        <v>0.03125</v>
      </c>
      <c r="AE52" s="31">
        <f t="shared" si="2"/>
        <v>-0.03125</v>
      </c>
      <c r="AG52" s="1">
        <f t="shared" si="7"/>
        <v>0</v>
      </c>
      <c r="AH52" s="1">
        <f t="shared" si="3"/>
        <v>0</v>
      </c>
      <c r="AI52" s="1">
        <f t="shared" si="4"/>
        <v>0</v>
      </c>
      <c r="AJ52" s="1">
        <f t="shared" si="5"/>
      </c>
      <c r="AK52" s="13">
        <f>AG52+'vysledky patek'!AG52</f>
        <v>0</v>
      </c>
      <c r="AL52" s="13">
        <f>AH52+'vysledky patek'!AH52</f>
        <v>0</v>
      </c>
    </row>
    <row r="53" spans="1:31" ht="12.75">
      <c r="A53" s="1">
        <v>21</v>
      </c>
      <c r="G53" s="22"/>
      <c r="H53" s="23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W53" s="24"/>
      <c r="X53" s="24"/>
      <c r="Y53" s="24"/>
      <c r="Z53" s="24"/>
      <c r="AA53" s="1"/>
      <c r="AB53" s="1"/>
      <c r="AC53" s="1"/>
      <c r="AD53" s="1"/>
      <c r="AE53" s="1"/>
    </row>
    <row r="54" spans="1:32" ht="12.75">
      <c r="A54" s="1">
        <f>A53+1</f>
        <v>22</v>
      </c>
      <c r="G54" s="5"/>
      <c r="H54" s="8"/>
      <c r="U54" s="8"/>
      <c r="V54" s="5"/>
      <c r="Z54" s="8"/>
      <c r="AA54" s="1"/>
      <c r="AB54" s="1"/>
      <c r="AC54" s="1"/>
      <c r="AD54" s="1"/>
      <c r="AE54" s="1"/>
      <c r="AF54" s="8"/>
    </row>
    <row r="55" spans="4:32" ht="12.75">
      <c r="D55" s="36" t="s">
        <v>71</v>
      </c>
      <c r="G55" s="37">
        <f aca="true" t="shared" si="8" ref="G55:R55">COUNTIF(G7:G54,G5)</f>
        <v>12</v>
      </c>
      <c r="H55" s="37">
        <f t="shared" si="8"/>
        <v>8</v>
      </c>
      <c r="I55" s="37">
        <f t="shared" si="8"/>
        <v>14</v>
      </c>
      <c r="J55" s="37">
        <f t="shared" si="8"/>
        <v>14</v>
      </c>
      <c r="K55" s="37">
        <f t="shared" si="8"/>
        <v>9</v>
      </c>
      <c r="L55" s="37">
        <f t="shared" si="8"/>
        <v>8</v>
      </c>
      <c r="M55" s="37">
        <f t="shared" si="8"/>
        <v>7</v>
      </c>
      <c r="N55" s="37">
        <f t="shared" si="8"/>
        <v>3</v>
      </c>
      <c r="O55" s="37">
        <f t="shared" si="8"/>
        <v>0</v>
      </c>
      <c r="P55" s="37">
        <f t="shared" si="8"/>
        <v>0</v>
      </c>
      <c r="Q55" s="37">
        <f t="shared" si="8"/>
        <v>0</v>
      </c>
      <c r="R55" s="37">
        <f t="shared" si="8"/>
        <v>0</v>
      </c>
      <c r="S55" s="37"/>
      <c r="T55" s="37"/>
      <c r="U55" s="38">
        <f>COUNTIF(U7:U54,U5)</f>
        <v>14</v>
      </c>
      <c r="V55" s="38">
        <f>COUNTIF(V7:V54,V5)</f>
        <v>10</v>
      </c>
      <c r="X55" s="39"/>
      <c r="Y55" s="39"/>
      <c r="Z55" s="39"/>
      <c r="AA55" s="1"/>
      <c r="AB55" s="1"/>
      <c r="AC55" s="1"/>
      <c r="AD55" s="1"/>
      <c r="AE55" s="1"/>
      <c r="AF55" s="8"/>
    </row>
    <row r="56" spans="4:32" ht="12.75">
      <c r="D56" s="36" t="s">
        <v>72</v>
      </c>
      <c r="G56" s="40">
        <f aca="true" t="shared" si="9" ref="G56:R56">COUNTA(G7:G54)</f>
        <v>17</v>
      </c>
      <c r="H56" s="40">
        <f t="shared" si="9"/>
        <v>17</v>
      </c>
      <c r="I56" s="40">
        <f t="shared" si="9"/>
        <v>17</v>
      </c>
      <c r="J56" s="40">
        <f t="shared" si="9"/>
        <v>17</v>
      </c>
      <c r="K56" s="40">
        <f t="shared" si="9"/>
        <v>17</v>
      </c>
      <c r="L56" s="40">
        <f t="shared" si="9"/>
        <v>17</v>
      </c>
      <c r="M56" s="40">
        <f t="shared" si="9"/>
        <v>17</v>
      </c>
      <c r="N56" s="40">
        <f t="shared" si="9"/>
        <v>17</v>
      </c>
      <c r="O56" s="40">
        <f t="shared" si="9"/>
        <v>0</v>
      </c>
      <c r="P56" s="40">
        <f t="shared" si="9"/>
        <v>0</v>
      </c>
      <c r="Q56" s="40">
        <f t="shared" si="9"/>
        <v>0</v>
      </c>
      <c r="R56" s="40">
        <f t="shared" si="9"/>
        <v>0</v>
      </c>
      <c r="S56" s="40"/>
      <c r="T56" s="40"/>
      <c r="U56" s="41">
        <f>COUNTA(U7:U54)</f>
        <v>17</v>
      </c>
      <c r="V56" s="41">
        <f>COUNTA(V7:V54)</f>
        <v>17</v>
      </c>
      <c r="X56" s="39"/>
      <c r="Y56" s="39"/>
      <c r="Z56" s="39"/>
      <c r="AA56" s="1"/>
      <c r="AB56" s="1"/>
      <c r="AC56" s="1"/>
      <c r="AD56" s="1"/>
      <c r="AE56" s="1"/>
      <c r="AF56" s="8"/>
    </row>
    <row r="57" spans="4:32" ht="12.75">
      <c r="D57" s="13" t="s">
        <v>73</v>
      </c>
      <c r="G57" s="42">
        <f aca="true" t="shared" si="10" ref="G57:R57">100*(G56-G55)/G56</f>
        <v>29.41176470588235</v>
      </c>
      <c r="H57" s="42">
        <f t="shared" si="10"/>
        <v>52.94117647058823</v>
      </c>
      <c r="I57" s="42">
        <f t="shared" si="10"/>
        <v>17.647058823529413</v>
      </c>
      <c r="J57" s="42">
        <f t="shared" si="10"/>
        <v>17.647058823529413</v>
      </c>
      <c r="K57" s="42">
        <f t="shared" si="10"/>
        <v>47.05882352941177</v>
      </c>
      <c r="L57" s="42">
        <f t="shared" si="10"/>
        <v>52.94117647058823</v>
      </c>
      <c r="M57" s="42">
        <f t="shared" si="10"/>
        <v>58.8235294117647</v>
      </c>
      <c r="N57" s="42">
        <f t="shared" si="10"/>
        <v>82.3529411764706</v>
      </c>
      <c r="O57" s="42" t="e">
        <f t="shared" si="10"/>
        <v>#DIV/0!</v>
      </c>
      <c r="P57" s="42" t="e">
        <f t="shared" si="10"/>
        <v>#DIV/0!</v>
      </c>
      <c r="Q57" s="42" t="e">
        <f t="shared" si="10"/>
        <v>#DIV/0!</v>
      </c>
      <c r="R57" s="42" t="e">
        <f t="shared" si="10"/>
        <v>#DIV/0!</v>
      </c>
      <c r="S57" s="42"/>
      <c r="T57" s="42"/>
      <c r="U57" s="43">
        <f>100*(U56-U55)/U56</f>
        <v>17.647058823529413</v>
      </c>
      <c r="V57" s="43">
        <f>100*(V56-V55)/V56</f>
        <v>41.1764705882353</v>
      </c>
      <c r="X57" s="44"/>
      <c r="Y57" s="44"/>
      <c r="Z57" s="44"/>
      <c r="AA57" s="1"/>
      <c r="AB57" s="1"/>
      <c r="AC57" s="1"/>
      <c r="AD57" s="1"/>
      <c r="AE57" s="1"/>
      <c r="AF57" s="8"/>
    </row>
    <row r="58" spans="4:31" ht="12.75">
      <c r="D58" s="45"/>
      <c r="G58" s="46"/>
      <c r="H58" s="46"/>
      <c r="V58" s="47"/>
      <c r="AA58" s="1"/>
      <c r="AB58" s="1"/>
      <c r="AC58" s="1"/>
      <c r="AD58" s="1"/>
      <c r="AE58" s="1"/>
    </row>
    <row r="59" spans="4:31" ht="12.75">
      <c r="D59" s="48"/>
      <c r="G59" s="46"/>
      <c r="H59" s="46"/>
      <c r="V59" s="47"/>
      <c r="AA59" s="1"/>
      <c r="AB59" s="1"/>
      <c r="AC59" s="1"/>
      <c r="AD59" s="1"/>
      <c r="AE59" s="1"/>
    </row>
    <row r="60" spans="4:31" ht="12.75">
      <c r="D60" s="48"/>
      <c r="G60" s="46"/>
      <c r="H60" s="46"/>
      <c r="V60" s="47"/>
      <c r="AA60" s="1"/>
      <c r="AB60" s="1"/>
      <c r="AC60" s="1"/>
      <c r="AD60" s="1"/>
      <c r="AE60" s="1"/>
    </row>
    <row r="61" spans="27:31" ht="12.75">
      <c r="AA61" s="1"/>
      <c r="AB61" s="1"/>
      <c r="AC61" s="1"/>
      <c r="AD61" s="1"/>
      <c r="AE61" s="1"/>
    </row>
    <row r="62" spans="27:31" ht="12.75">
      <c r="AA62" s="1"/>
      <c r="AB62" s="1"/>
      <c r="AC62" s="1"/>
      <c r="AD62" s="1"/>
      <c r="AE62" s="1"/>
    </row>
  </sheetData>
  <sheetProtection/>
  <mergeCells count="1">
    <mergeCell ref="B4:B6"/>
  </mergeCells>
  <conditionalFormatting sqref="AE1:AE65536">
    <cfRule type="cellIs" priority="1" dxfId="4" operator="lessThan" stopIfTrue="1">
      <formula>0</formula>
    </cfRule>
  </conditionalFormatting>
  <conditionalFormatting sqref="G8:R46 G8:V45">
    <cfRule type="cellIs" priority="2" dxfId="5" operator="equal" stopIfTrue="1">
      <formula>G$5</formula>
    </cfRule>
  </conditionalFormatting>
  <printOptions gridLines="1" horizontalCentered="1"/>
  <pageMargins left="0.35433070866141736" right="0.35433070866141736" top="0.1968503937007874" bottom="0.1968503937007874" header="0" footer="0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Kotulci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Kotulci</dc:creator>
  <cp:keywords/>
  <dc:description/>
  <cp:lastModifiedBy>WarezBos</cp:lastModifiedBy>
  <cp:lastPrinted>2008-08-15T15:45:22Z</cp:lastPrinted>
  <dcterms:created xsi:type="dcterms:W3CDTF">2008-08-15T15:44:57Z</dcterms:created>
  <dcterms:modified xsi:type="dcterms:W3CDTF">2008-08-18T06:21:21Z</dcterms:modified>
  <cp:category/>
  <cp:version/>
  <cp:contentType/>
  <cp:contentStatus/>
</cp:coreProperties>
</file>